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F:\Finance\SPEDFinance2324\"/>
    </mc:Choice>
  </mc:AlternateContent>
  <xr:revisionPtr revIDLastSave="0" documentId="13_ncr:1_{FEBA26F6-0A52-4F2E-9F16-0AAFFE72C0C0}" xr6:coauthVersionLast="47" xr6:coauthVersionMax="47" xr10:uidLastSave="{00000000-0000-0000-0000-000000000000}"/>
  <bookViews>
    <workbookView xWindow="-120" yWindow="-120" windowWidth="29040" windowHeight="15840" firstSheet="1" activeTab="1" xr2:uid="{7AB00F81-F108-42E5-82E4-3DFE41624BB3}"/>
  </bookViews>
  <sheets>
    <sheet name="Master" sheetId="14" state="hidden" r:id="rId1"/>
    <sheet name="District Data" sheetId="15" r:id="rId2"/>
    <sheet name="FY23-24 PSPS Set Aside" sheetId="4" r:id="rId3"/>
    <sheet name="FY23-24 CCEIS-CEIS " sheetId="13" r:id="rId4"/>
    <sheet name="FY23-24 MOE" sheetId="6" r:id="rId5"/>
    <sheet name="FY23-24 SCHOOL AGE (611)" sheetId="17" r:id="rId6"/>
    <sheet name="FY23-24 FED PRESCHOOL (619)" sheetId="8" r:id="rId7"/>
    <sheet name="FY23-24 2260 STATE PRESCHOOL" sheetId="9" r:id="rId8"/>
    <sheet name="FY23-24 2262 STATE EIDT" sheetId="10" r:id="rId9"/>
    <sheet name="#1 Excess Cost Enrollment" sheetId="21" r:id="rId10"/>
    <sheet name="#2 Excess Cost Summary Report" sheetId="22" r:id="rId11"/>
  </sheets>
  <definedNames>
    <definedName name="Districts" localSheetId="5">June13[LEA/District]</definedName>
    <definedName name="Districts">June13[LEA/District]</definedName>
    <definedName name="FY" localSheetId="2">'FY23-24 PSPS Set Aside'!$B$30</definedName>
    <definedName name="FY">'FY23-24 PSPS Set Aside'!$B$30</definedName>
    <definedName name="LEA">#REF!</definedName>
    <definedName name="_xlnm.Print_Area" localSheetId="10">'#2 Excess Cost Summary Report'!$A$1:$E$18</definedName>
    <definedName name="_xlnm.Print_Area" localSheetId="7">'FY23-24 2260 STATE PRESCHOOL'!$A$1:$M$34</definedName>
    <definedName name="_xlnm.Print_Area" localSheetId="8">'FY23-24 2262 STATE EIDT'!$A$1:$M$44</definedName>
    <definedName name="_xlnm.Print_Area" localSheetId="3">'FY23-24 CCEIS-CEIS '!$A$1:$H$30</definedName>
    <definedName name="_xlnm.Print_Area" localSheetId="6">'FY23-24 FED PRESCHOOL (619)'!$A$1:$M$43</definedName>
    <definedName name="_xlnm.Print_Area" localSheetId="4">'FY23-24 MOE'!$A$1:$C$43</definedName>
    <definedName name="_xlnm.Print_Area" localSheetId="2">'FY23-24 PSPS Set Aside'!$A$1:$C$42</definedName>
    <definedName name="_xlnm.Print_Area" localSheetId="5">'FY23-24 SCHOOL AGE (611)'!$A$1:$M$39</definedName>
    <definedName name="_xlnm.Print_Titles" localSheetId="9">'#1 Excess Cost Enrollment'!#REF!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15" l="1" a="1"/>
  <c r="B18" i="15" s="1"/>
  <c r="B6" i="21" s="1"/>
  <c r="C12" i="22" s="1"/>
  <c r="B19" i="15" a="1"/>
  <c r="B19" i="15" s="1"/>
  <c r="E6" i="21" s="1"/>
  <c r="B3" i="15" a="1"/>
  <c r="B3" i="15" s="1"/>
  <c r="B4" i="15" a="1"/>
  <c r="B4" i="15" s="1"/>
  <c r="B5" i="15" a="1"/>
  <c r="B5" i="15" s="1"/>
  <c r="B6" i="15" a="1"/>
  <c r="B6" i="15" s="1"/>
  <c r="B7" i="15" a="1"/>
  <c r="B7" i="15" s="1"/>
  <c r="B8" i="15" a="1"/>
  <c r="B8" i="15" s="1"/>
  <c r="B9" i="15" a="1"/>
  <c r="B9" i="15" s="1"/>
  <c r="B10" i="15" a="1"/>
  <c r="B10" i="15" s="1"/>
  <c r="B11" i="15" a="1"/>
  <c r="B11" i="15" s="1"/>
  <c r="B12" i="15" a="1"/>
  <c r="B12" i="15" s="1"/>
  <c r="B14" i="15" a="1"/>
  <c r="B14" i="15" s="1"/>
  <c r="B15" i="15" a="1"/>
  <c r="B15" i="15" s="1"/>
  <c r="B2" i="21" s="1"/>
  <c r="B16" i="15" a="1"/>
  <c r="B16" i="15" s="1"/>
  <c r="B8" i="21" s="1"/>
  <c r="C14" i="22" s="1"/>
  <c r="B17" i="15" a="1"/>
  <c r="B17" i="15" s="1"/>
  <c r="E8" i="21" s="1"/>
  <c r="C12" i="21" l="1"/>
  <c r="D6" i="22" s="1"/>
  <c r="D10" i="22" s="1"/>
  <c r="D12" i="22"/>
  <c r="E12" i="22" s="1"/>
  <c r="G12" i="21"/>
  <c r="D14" i="22"/>
  <c r="E14" i="22" s="1"/>
  <c r="B3" i="22"/>
  <c r="G11" i="21"/>
  <c r="C11" i="21"/>
  <c r="C6" i="22" s="1"/>
  <c r="C10" i="22" s="1"/>
  <c r="C7" i="22" l="1"/>
  <c r="D9" i="22"/>
  <c r="D7" i="22"/>
  <c r="E6" i="22"/>
  <c r="C9" i="22"/>
  <c r="D8" i="22"/>
  <c r="C8" i="22"/>
  <c r="C11" i="22" l="1"/>
  <c r="C13" i="22" s="1"/>
  <c r="C15" i="22" s="1"/>
  <c r="D11" i="22"/>
  <c r="D13" i="22" s="1"/>
  <c r="D15" i="22" s="1"/>
  <c r="E15" i="22" l="1"/>
  <c r="E11" i="22"/>
  <c r="E13" i="22" s="1"/>
  <c r="M2" i="14"/>
  <c r="B13" i="15" s="1" a="1"/>
  <c r="B13" i="15" s="1"/>
  <c r="D33" i="10"/>
  <c r="D33" i="9"/>
  <c r="D32" i="8"/>
  <c r="M3" i="14" l="1"/>
  <c r="M4" i="14"/>
  <c r="M5" i="14"/>
  <c r="M6" i="14"/>
  <c r="M7" i="14"/>
  <c r="M8" i="14"/>
  <c r="M9" i="14"/>
  <c r="M10" i="14"/>
  <c r="M11" i="14"/>
  <c r="M12" i="14"/>
  <c r="M13" i="14"/>
  <c r="M14" i="14"/>
  <c r="M15" i="14"/>
  <c r="M16" i="14"/>
  <c r="M17" i="14"/>
  <c r="M18" i="14"/>
  <c r="M19" i="14"/>
  <c r="M20" i="14"/>
  <c r="M21" i="14"/>
  <c r="M22" i="14"/>
  <c r="M23" i="14"/>
  <c r="M24" i="14"/>
  <c r="M25" i="14"/>
  <c r="M26" i="14"/>
  <c r="M27" i="14"/>
  <c r="M28" i="14"/>
  <c r="M29" i="14"/>
  <c r="M30" i="14"/>
  <c r="M31" i="14"/>
  <c r="M32" i="14"/>
  <c r="M33" i="14"/>
  <c r="M34" i="14"/>
  <c r="M35" i="14"/>
  <c r="M36" i="14"/>
  <c r="M37" i="14"/>
  <c r="M38" i="14"/>
  <c r="M39" i="14"/>
  <c r="M40" i="14"/>
  <c r="M41" i="14"/>
  <c r="M42" i="14"/>
  <c r="M43" i="14"/>
  <c r="M44" i="14"/>
  <c r="M45" i="14"/>
  <c r="M46" i="14"/>
  <c r="M47" i="14"/>
  <c r="M48" i="14"/>
  <c r="M49" i="14"/>
  <c r="M50" i="14"/>
  <c r="M51" i="14"/>
  <c r="M52" i="14"/>
  <c r="M53" i="14"/>
  <c r="M54" i="14"/>
  <c r="M55" i="14"/>
  <c r="M56" i="14"/>
  <c r="M57" i="14"/>
  <c r="M58" i="14"/>
  <c r="M59" i="14"/>
  <c r="M60" i="14"/>
  <c r="M61" i="14"/>
  <c r="M62" i="14"/>
  <c r="M63" i="14"/>
  <c r="M64" i="14"/>
  <c r="M65" i="14"/>
  <c r="M66" i="14"/>
  <c r="M67" i="14"/>
  <c r="M68" i="14"/>
  <c r="M69" i="14"/>
  <c r="M70" i="14"/>
  <c r="M71" i="14"/>
  <c r="M72" i="14"/>
  <c r="M73" i="14"/>
  <c r="M74" i="14"/>
  <c r="M75" i="14"/>
  <c r="M76" i="14"/>
  <c r="M77" i="14"/>
  <c r="M78" i="14"/>
  <c r="M79" i="14"/>
  <c r="M80" i="14"/>
  <c r="M81" i="14"/>
  <c r="M82" i="14"/>
  <c r="M83" i="14"/>
  <c r="M84" i="14"/>
  <c r="M85" i="14"/>
  <c r="M86" i="14"/>
  <c r="M87" i="14"/>
  <c r="M88" i="14"/>
  <c r="M89" i="14"/>
  <c r="M90" i="14"/>
  <c r="M91" i="14"/>
  <c r="M92" i="14"/>
  <c r="M93" i="14"/>
  <c r="M94" i="14"/>
  <c r="M95" i="14"/>
  <c r="M96" i="14"/>
  <c r="M97" i="14"/>
  <c r="M98" i="14"/>
  <c r="M99" i="14"/>
  <c r="M100" i="14"/>
  <c r="M101" i="14"/>
  <c r="M102" i="14"/>
  <c r="M103" i="14"/>
  <c r="M104" i="14"/>
  <c r="M105" i="14"/>
  <c r="M106" i="14"/>
  <c r="M107" i="14"/>
  <c r="M108" i="14"/>
  <c r="M109" i="14"/>
  <c r="M110" i="14"/>
  <c r="M111" i="14"/>
  <c r="M112" i="14"/>
  <c r="M113" i="14"/>
  <c r="M114" i="14"/>
  <c r="M115" i="14"/>
  <c r="M116" i="14"/>
  <c r="M117" i="14"/>
  <c r="M118" i="14"/>
  <c r="M119" i="14"/>
  <c r="M120" i="14"/>
  <c r="M121" i="14"/>
  <c r="M122" i="14"/>
  <c r="M123" i="14"/>
  <c r="M124" i="14"/>
  <c r="M125" i="14"/>
  <c r="M126" i="14"/>
  <c r="M127" i="14"/>
  <c r="M128" i="14"/>
  <c r="M129" i="14"/>
  <c r="M130" i="14"/>
  <c r="M131" i="14"/>
  <c r="M132" i="14"/>
  <c r="M133" i="14"/>
  <c r="M134" i="14"/>
  <c r="M135" i="14"/>
  <c r="M136" i="14"/>
  <c r="M137" i="14"/>
  <c r="M138" i="14"/>
  <c r="M139" i="14"/>
  <c r="M140" i="14"/>
  <c r="M141" i="14"/>
  <c r="M142" i="14"/>
  <c r="M143" i="14"/>
  <c r="M144" i="14"/>
  <c r="M145" i="14"/>
  <c r="M146" i="14"/>
  <c r="M147" i="14"/>
  <c r="M148" i="14"/>
  <c r="M149" i="14"/>
  <c r="M150" i="14"/>
  <c r="M151" i="14"/>
  <c r="M152" i="14"/>
  <c r="M153" i="14"/>
  <c r="M154" i="14"/>
  <c r="M155" i="14"/>
  <c r="M156" i="14"/>
  <c r="M157" i="14"/>
  <c r="M158" i="14"/>
  <c r="M159" i="14"/>
  <c r="M160" i="14"/>
  <c r="M161" i="14"/>
  <c r="M162" i="14"/>
  <c r="M163" i="14"/>
  <c r="M164" i="14"/>
  <c r="M165" i="14"/>
  <c r="M166" i="14"/>
  <c r="M167" i="14"/>
  <c r="M168" i="14"/>
  <c r="M169" i="14"/>
  <c r="M170" i="14"/>
  <c r="M171" i="14"/>
  <c r="M172" i="14"/>
  <c r="M173" i="14"/>
  <c r="M174" i="14"/>
  <c r="M175" i="14"/>
  <c r="M176" i="14"/>
  <c r="M177" i="14"/>
  <c r="M178" i="14"/>
  <c r="M179" i="14"/>
  <c r="M180" i="14"/>
  <c r="M181" i="14"/>
  <c r="M182" i="14"/>
  <c r="M183" i="14"/>
  <c r="M184" i="14"/>
  <c r="M185" i="14"/>
  <c r="M186" i="14"/>
  <c r="M187" i="14"/>
  <c r="M188" i="14"/>
  <c r="M189" i="14"/>
  <c r="M190" i="14"/>
  <c r="M191" i="14"/>
  <c r="M192" i="14"/>
  <c r="M193" i="14"/>
  <c r="M194" i="14"/>
  <c r="M195" i="14"/>
  <c r="M196" i="14"/>
  <c r="M197" i="14"/>
  <c r="M198" i="14"/>
  <c r="M199" i="14"/>
  <c r="M200" i="14"/>
  <c r="M201" i="14"/>
  <c r="M202" i="14"/>
  <c r="M203" i="14"/>
  <c r="M204" i="14"/>
  <c r="M205" i="14"/>
  <c r="M206" i="14"/>
  <c r="M207" i="14"/>
  <c r="M208" i="14"/>
  <c r="M209" i="14"/>
  <c r="M210" i="14"/>
  <c r="M211" i="14"/>
  <c r="M212" i="14"/>
  <c r="M213" i="14"/>
  <c r="M214" i="14"/>
  <c r="M215" i="14"/>
  <c r="M216" i="14"/>
  <c r="M217" i="14"/>
  <c r="M218" i="14"/>
  <c r="M219" i="14"/>
  <c r="M220" i="14"/>
  <c r="M221" i="14"/>
  <c r="M222" i="14"/>
  <c r="M223" i="14"/>
  <c r="M224" i="14"/>
  <c r="M225" i="14"/>
  <c r="M226" i="14"/>
  <c r="M227" i="14"/>
  <c r="M228" i="14"/>
  <c r="M229" i="14"/>
  <c r="M230" i="14"/>
  <c r="M231" i="14"/>
  <c r="M232" i="14"/>
  <c r="M233" i="14"/>
  <c r="M234" i="14"/>
  <c r="M235" i="14"/>
  <c r="M236" i="14"/>
  <c r="M237" i="14"/>
  <c r="M238" i="14"/>
  <c r="M239" i="14"/>
  <c r="M240" i="14"/>
  <c r="M241" i="14"/>
  <c r="M242" i="14"/>
  <c r="M243" i="14"/>
  <c r="M244" i="14"/>
  <c r="M245" i="14"/>
  <c r="M246" i="14"/>
  <c r="M247" i="14"/>
  <c r="M248" i="14"/>
  <c r="M249" i="14"/>
  <c r="M250" i="14"/>
  <c r="M251" i="14"/>
  <c r="M252" i="14"/>
  <c r="M253" i="14"/>
  <c r="M254" i="14"/>
  <c r="M255" i="14"/>
  <c r="M256" i="14"/>
  <c r="M257" i="14"/>
  <c r="M258" i="14"/>
  <c r="M259" i="14"/>
  <c r="M260" i="14"/>
  <c r="M261" i="14"/>
  <c r="M262" i="14"/>
  <c r="M263" i="14"/>
  <c r="C34" i="6" l="1"/>
  <c r="B2" i="15" a="1"/>
  <c r="B2" i="15" s="1"/>
  <c r="I3" i="17"/>
  <c r="N264" i="14"/>
  <c r="C27" i="4"/>
  <c r="C34" i="4"/>
  <c r="C28" i="4"/>
  <c r="C35" i="4"/>
  <c r="D39" i="17"/>
  <c r="D33" i="8"/>
  <c r="D36" i="8" s="1"/>
  <c r="D16" i="17"/>
  <c r="D34" i="9"/>
  <c r="D37" i="9" s="1"/>
  <c r="D34" i="10"/>
  <c r="D37" i="10" s="1"/>
  <c r="F18" i="17"/>
  <c r="G264" i="14"/>
  <c r="H264" i="14"/>
  <c r="I264" i="14"/>
  <c r="J264" i="14"/>
  <c r="K264" i="14"/>
  <c r="L264" i="14"/>
  <c r="F27" i="13" l="1"/>
  <c r="C29" i="4"/>
  <c r="C31" i="4" s="1"/>
  <c r="B24" i="13"/>
  <c r="C36" i="4"/>
  <c r="C38" i="4" s="1"/>
  <c r="F24" i="13"/>
  <c r="A27" i="13"/>
  <c r="B5" i="4"/>
  <c r="B4" i="6"/>
  <c r="I3" i="8"/>
  <c r="I3" i="9"/>
  <c r="I3" i="10"/>
  <c r="A9" i="13"/>
  <c r="A24" i="13"/>
  <c r="C32" i="4" l="1"/>
  <c r="C39" i="4"/>
  <c r="A42" i="4" l="1"/>
  <c r="B43" i="4" s="1"/>
  <c r="D14" i="17" s="1"/>
  <c r="D38" i="17" s="1"/>
  <c r="D42" i="1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<sst xmlns="http://schemas.openxmlformats.org/spreadsheetml/2006/main" count="1054" uniqueCount="701">
  <si>
    <t>UEI</t>
  </si>
  <si>
    <t>PSPS School Age Survey Count</t>
  </si>
  <si>
    <t>6702 Preliminary</t>
  </si>
  <si>
    <t>6710 Preliminary</t>
  </si>
  <si>
    <t>MOE      21/22 AFR</t>
  </si>
  <si>
    <t>2260 Preliminary</t>
  </si>
  <si>
    <t>2262 Preliminary</t>
  </si>
  <si>
    <t>JT1KA28JX1D9</t>
  </si>
  <si>
    <t>YM4VMJJHSL23</t>
  </si>
  <si>
    <t>EBJGKNM2H3R5</t>
  </si>
  <si>
    <t>F6QL5MAPTD4</t>
  </si>
  <si>
    <t>W5ADUGE61MA8</t>
  </si>
  <si>
    <t>E6KJETSN2HM5</t>
  </si>
  <si>
    <t>TKH8QUJ8V9J1</t>
  </si>
  <si>
    <t>GPQVFRL3NHG8</t>
  </si>
  <si>
    <t>L4FDMGXQ3L77</t>
  </si>
  <si>
    <t>GMM6S844LXQ9</t>
  </si>
  <si>
    <t>NSY1NQMH9ME6</t>
  </si>
  <si>
    <t>C17WM7R1E686</t>
  </si>
  <si>
    <t>UCNHH1F5KWL4</t>
  </si>
  <si>
    <t>DAAJJ2712636</t>
  </si>
  <si>
    <t>SLXDJWC9K8B3</t>
  </si>
  <si>
    <t>CVJ9XDL6K5C1</t>
  </si>
  <si>
    <t>EALDLJK5NSL4</t>
  </si>
  <si>
    <t>XAGNBLJQN3D4</t>
  </si>
  <si>
    <t>VL1FGRAXAFM1</t>
  </si>
  <si>
    <t>LV1HTXX3JCS7</t>
  </si>
  <si>
    <t>LXDSHFECHN86</t>
  </si>
  <si>
    <t>YFL5P2LKBL85</t>
  </si>
  <si>
    <t>G8KAX7LJ2R37</t>
  </si>
  <si>
    <t>ZMXNCJHEG1N8</t>
  </si>
  <si>
    <t>RVQ9Q84QR3U7</t>
  </si>
  <si>
    <t>K6NGC1C4B547</t>
  </si>
  <si>
    <t>YZS9GY54RRH9</t>
  </si>
  <si>
    <t>DLFWK4R1JRP7</t>
  </si>
  <si>
    <t>RP7FNBAQSJH3</t>
  </si>
  <si>
    <t>ZZ93F6557DJ8</t>
  </si>
  <si>
    <t>JMU5NJ19MFU5</t>
  </si>
  <si>
    <t>KV4HUV18J3Y3</t>
  </si>
  <si>
    <t>EURJE9FFKK18</t>
  </si>
  <si>
    <t>NLL9WGCTXT87</t>
  </si>
  <si>
    <t>L7J3UDMK3M68</t>
  </si>
  <si>
    <t>HDKCP6NEMK88</t>
  </si>
  <si>
    <t>YF4EE4CJGDT9</t>
  </si>
  <si>
    <t>FKM1M6P74XC5</t>
  </si>
  <si>
    <t>WEKGRCKJAWZ9</t>
  </si>
  <si>
    <t>SBYAUCVRF4C3</t>
  </si>
  <si>
    <t>HNQTWJDJLBZ9</t>
  </si>
  <si>
    <t>ECN9L4MP5JM5</t>
  </si>
  <si>
    <t>H4LXFMKUJKN7</t>
  </si>
  <si>
    <t>VN1UPY1RUN39</t>
  </si>
  <si>
    <t>LLR3L5VXGER1</t>
  </si>
  <si>
    <t>K5RVCBV5JKE3</t>
  </si>
  <si>
    <t>FZXTMRKX3T15</t>
  </si>
  <si>
    <t>J2KJMEY2ABY6</t>
  </si>
  <si>
    <t>KQ3CUYCF6BR5</t>
  </si>
  <si>
    <t>MQKENLFKFSU5</t>
  </si>
  <si>
    <t>SLCCG12MJBC8</t>
  </si>
  <si>
    <t>YM8UE8NEWUD7</t>
  </si>
  <si>
    <t>NKY8RCCNKYU5</t>
  </si>
  <si>
    <t>DCXKKNDNU713</t>
  </si>
  <si>
    <t>WJA4NRATEFG3</t>
  </si>
  <si>
    <t>ZFK8RCVSZEC1</t>
  </si>
  <si>
    <t>R8BZNKX9J623</t>
  </si>
  <si>
    <t>FNZKL7MFLPL2</t>
  </si>
  <si>
    <t>K335CDNV81N7</t>
  </si>
  <si>
    <t>VF33R3TY3CA1</t>
  </si>
  <si>
    <t>HJU7J8AY17B3</t>
  </si>
  <si>
    <t>XD3KEWR6VMC5</t>
  </si>
  <si>
    <t>HSD3YB5LJ7L1</t>
  </si>
  <si>
    <t>KE3ZVDVSDYW3</t>
  </si>
  <si>
    <t>MRTPTSJLPBB1</t>
  </si>
  <si>
    <t>N9MQVKAFEAH8</t>
  </si>
  <si>
    <t>J8WkV4SQ3M41</t>
  </si>
  <si>
    <t>KW17ULJKBXH6</t>
  </si>
  <si>
    <t>LBAALCK8L777</t>
  </si>
  <si>
    <t>LKRAKWVKHFL3</t>
  </si>
  <si>
    <t>L4LVQU64LB36</t>
  </si>
  <si>
    <t>NVN7M512ENR9</t>
  </si>
  <si>
    <t>N6BEVG3AJX25</t>
  </si>
  <si>
    <t>M94TK3DNK225</t>
  </si>
  <si>
    <t>RM4AH5HEVBK3</t>
  </si>
  <si>
    <t>HH8DB62B9UH9</t>
  </si>
  <si>
    <t>FYBFYLDNM3Y5</t>
  </si>
  <si>
    <t>YJTMWQWZMPF5</t>
  </si>
  <si>
    <t>CQNHH637AWA8</t>
  </si>
  <si>
    <t>MQ2EZEJAYFU9</t>
  </si>
  <si>
    <t>L59FWLLYMBN3</t>
  </si>
  <si>
    <t>MVLNSG2ESMH6</t>
  </si>
  <si>
    <t>TWC6YHXAD7K3</t>
  </si>
  <si>
    <t>JP1SNFRDE8F6</t>
  </si>
  <si>
    <t>LLNAHFLK6WC6</t>
  </si>
  <si>
    <t>DX9DJ7SJJ8V7</t>
  </si>
  <si>
    <t>TAYLLF35B2N9</t>
  </si>
  <si>
    <t>LJBSN46Y8HZ4</t>
  </si>
  <si>
    <t>SJ2LKCD4CN27</t>
  </si>
  <si>
    <t>W62NV2TJLQ37</t>
  </si>
  <si>
    <t>JW4DJPNVPGM7</t>
  </si>
  <si>
    <t>MVD1GX2PAJU8</t>
  </si>
  <si>
    <t>HXMSKJLCM5A5</t>
  </si>
  <si>
    <t>MNKAZ8D6BMN5</t>
  </si>
  <si>
    <t>NMBEWDCGJMZ1</t>
  </si>
  <si>
    <t>L5LHMTX9F135</t>
  </si>
  <si>
    <t>M6QEK92SSKU8</t>
  </si>
  <si>
    <t>MKABVMLMKMU5</t>
  </si>
  <si>
    <t>CPJFE42VKWK3</t>
  </si>
  <si>
    <t>SXSLNJPHGBK6</t>
  </si>
  <si>
    <t>LUDTXDDSJ8M8</t>
  </si>
  <si>
    <t>CCAZHJBBHNM4</t>
  </si>
  <si>
    <t>DY3VHC8NS5A1</t>
  </si>
  <si>
    <t>FE9SSPUMX6Q3</t>
  </si>
  <si>
    <t>FWM1EK8AUKB1</t>
  </si>
  <si>
    <t>KGBSXF4BMQK7</t>
  </si>
  <si>
    <t>PWLMVF3N95N8</t>
  </si>
  <si>
    <t>DVBLUJ669LH6</t>
  </si>
  <si>
    <t>CA7JSD5VJM89</t>
  </si>
  <si>
    <t>DNUNZEXNP347</t>
  </si>
  <si>
    <t>JDUUND1NSJJ6</t>
  </si>
  <si>
    <t>MU2WBC5GHKB4</t>
  </si>
  <si>
    <t>E5MCMR6ZPH84</t>
  </si>
  <si>
    <t>W5SDGHZBC7A8</t>
  </si>
  <si>
    <t>HDH1DF4N2SF8</t>
  </si>
  <si>
    <t>GGYYGNDF4F85</t>
  </si>
  <si>
    <t>EEJTB7C3X513</t>
  </si>
  <si>
    <t>MMCGYXTUNB61</t>
  </si>
  <si>
    <t>DMKCKTMJWMQ5</t>
  </si>
  <si>
    <t>TT2UAYZMKM43</t>
  </si>
  <si>
    <t>MZMRJG8M2MA3</t>
  </si>
  <si>
    <t>MFCUTR1LQ4F3</t>
  </si>
  <si>
    <t>JUMHM2LUFP72</t>
  </si>
  <si>
    <t>TQBJRHLJSJ79</t>
  </si>
  <si>
    <t>F4GMJZJWRK66</t>
  </si>
  <si>
    <t>D151WYS479J7</t>
  </si>
  <si>
    <t>KDBCWKFD9161</t>
  </si>
  <si>
    <t>JJX3V26RSVN5</t>
  </si>
  <si>
    <t>HW1TGGK52FE1</t>
  </si>
  <si>
    <t>GN3XLJJZ7CJ9</t>
  </si>
  <si>
    <t>JDC2QMHEBCT7</t>
  </si>
  <si>
    <t>N4NUJVNNXD45</t>
  </si>
  <si>
    <t>QCGDJH6YBNK5</t>
  </si>
  <si>
    <t>NWSHWH1MCL73</t>
  </si>
  <si>
    <t>WMT4A7D99WF6</t>
  </si>
  <si>
    <t>JJ1AK2P6BK85</t>
  </si>
  <si>
    <t>Q7RHL32DWVN5</t>
  </si>
  <si>
    <t>XGYQRDL74EU5</t>
  </si>
  <si>
    <t>J5G3T9RMMM53</t>
  </si>
  <si>
    <t>U3DJV8DLNWM6</t>
  </si>
  <si>
    <t>HNY5TVEW7TN4</t>
  </si>
  <si>
    <t>GM38JLY696M9</t>
  </si>
  <si>
    <t>RKLDVK3GW6J3</t>
  </si>
  <si>
    <t>VH7RLL5SYAJ3</t>
  </si>
  <si>
    <t>JL12BCNPL4E3</t>
  </si>
  <si>
    <t>GWGNQEQKHH57</t>
  </si>
  <si>
    <t>DK9KYEZRTPQ5</t>
  </si>
  <si>
    <t>LD82NNDGKLM7</t>
  </si>
  <si>
    <t>TC28KHLXCBG1</t>
  </si>
  <si>
    <t>J1LWQMK6S6M7</t>
  </si>
  <si>
    <t>FVF5MPWQNPB3</t>
  </si>
  <si>
    <t>K933NNJSYVL1</t>
  </si>
  <si>
    <t>FLKNPK72KXV2</t>
  </si>
  <si>
    <t>E546NLJ77E55</t>
  </si>
  <si>
    <t>NK9PNS9KNL79</t>
  </si>
  <si>
    <t>ZJG7ST6NKM16</t>
  </si>
  <si>
    <t>MLPRBE5RV9J5</t>
  </si>
  <si>
    <t>M4U5KUH49591</t>
  </si>
  <si>
    <t>EBWMMLQ4DUS5</t>
  </si>
  <si>
    <t>PCLDSXXJ8BF3</t>
  </si>
  <si>
    <t>KBCPLE65N5E3</t>
  </si>
  <si>
    <t>K33RE9WQKE31</t>
  </si>
  <si>
    <t>UGRFZ4SEMJS1</t>
  </si>
  <si>
    <t>TLVCD6LK3KF7</t>
  </si>
  <si>
    <t>GH84NL4PY1L9</t>
  </si>
  <si>
    <t>TYFGMKSMNTMS5</t>
  </si>
  <si>
    <t>FNN2YZY9X6D3</t>
  </si>
  <si>
    <t>J8QWMPM9J7T8</t>
  </si>
  <si>
    <t>FE14GD46LJ65</t>
  </si>
  <si>
    <t>W4YTC26PL3F6</t>
  </si>
  <si>
    <t>ECJUCDJH2JV1</t>
  </si>
  <si>
    <t>VUJTM59NJL93</t>
  </si>
  <si>
    <t>TJLLC5FM9U8</t>
  </si>
  <si>
    <t>YFP7MWZZB6G4</t>
  </si>
  <si>
    <t>NJKKB72QM73</t>
  </si>
  <si>
    <t>M8HUJ6QXXE27</t>
  </si>
  <si>
    <t>CEPYZ3JPKJ36</t>
  </si>
  <si>
    <t>H9AFHK3QQRY5</t>
  </si>
  <si>
    <t>K5P5JEF5N742</t>
  </si>
  <si>
    <t>NLLLWDTHJP19</t>
  </si>
  <si>
    <t>W7X7HBA6T7J3</t>
  </si>
  <si>
    <t>P1L4KG2H3Z67</t>
  </si>
  <si>
    <t>JPDLCRLUHND7</t>
  </si>
  <si>
    <t>DNZMJELEEKE4</t>
  </si>
  <si>
    <t>V5JSP21N98U5</t>
  </si>
  <si>
    <t>TR3FC6CHN6K8</t>
  </si>
  <si>
    <t>FCBFNM6MDNE3</t>
  </si>
  <si>
    <t>JN2ELBGE7KQ7</t>
  </si>
  <si>
    <t>KW47C1FWHR71</t>
  </si>
  <si>
    <t>GDYBLHGJ5JQ7</t>
  </si>
  <si>
    <t>CXWAYNHRGJH1</t>
  </si>
  <si>
    <t>CNB8HM8UE859</t>
  </si>
  <si>
    <t>MLZAFR1W6NM9</t>
  </si>
  <si>
    <t>HA3SGAMUQEF3</t>
  </si>
  <si>
    <t>XPM5MQ2MPVD5</t>
  </si>
  <si>
    <t>VJWCLKLTYLU9</t>
  </si>
  <si>
    <t>QUCDW2VK8FH5</t>
  </si>
  <si>
    <t>J77FEQB4H8J4</t>
  </si>
  <si>
    <t>H5BCK6CWN2M9</t>
  </si>
  <si>
    <t>M7NJJPF736N3</t>
  </si>
  <si>
    <t>NL46K6H6JAM5</t>
  </si>
  <si>
    <t>TMNLFMM5R2H6</t>
  </si>
  <si>
    <t>LSM7KYQQCVY5</t>
  </si>
  <si>
    <t>K37MZYKNKL68</t>
  </si>
  <si>
    <t>MAAETULQ5LK4</t>
  </si>
  <si>
    <t>Z48EE9M6RD61</t>
  </si>
  <si>
    <t>E2JMKMHHPXU6</t>
  </si>
  <si>
    <t>RNQJWSLEJ4E5</t>
  </si>
  <si>
    <t>WQW6DPH3NJY3</t>
  </si>
  <si>
    <t>VDGNMGZKLPW3</t>
  </si>
  <si>
    <t>MWJME6VC64L5</t>
  </si>
  <si>
    <t>FAFPGD7BKN63</t>
  </si>
  <si>
    <t>DM5MYUCEFYF4</t>
  </si>
  <si>
    <t>PW8VK1L9KJV5</t>
  </si>
  <si>
    <t>GKK7E7LS8GR8</t>
  </si>
  <si>
    <t>SN9MZ2WCKZK1</t>
  </si>
  <si>
    <t>ZHMMW6LB1GD6</t>
  </si>
  <si>
    <t>LLB9Y8DK1RJ6</t>
  </si>
  <si>
    <t>WSD9WRJNLHW5</t>
  </si>
  <si>
    <t>JDKAHKEMDUX3</t>
  </si>
  <si>
    <t>XLYJX8LHHNE7</t>
  </si>
  <si>
    <t>UBV4P5LDJTM5</t>
  </si>
  <si>
    <t>MH4NM9JM1C91</t>
  </si>
  <si>
    <t>TXXFB41NDG46</t>
  </si>
  <si>
    <t>JLP7BMWCKJZ8</t>
  </si>
  <si>
    <t>D216K5XN3SZ3</t>
  </si>
  <si>
    <t>KXNCTPLT9LL5</t>
  </si>
  <si>
    <t>LCXMAQLXHKA9</t>
  </si>
  <si>
    <t>MBTGZAN5RYQ3</t>
  </si>
  <si>
    <t>V2KLUNWKN875</t>
  </si>
  <si>
    <t>V41MCBXWELB5</t>
  </si>
  <si>
    <t>UXQTB13V4KD5</t>
  </si>
  <si>
    <t>VPQNBVETHWT3</t>
  </si>
  <si>
    <t>EHNJJ7753N38</t>
  </si>
  <si>
    <t>S85FKU9EF5D9</t>
  </si>
  <si>
    <t>GMJHLDJFTBU8</t>
  </si>
  <si>
    <t>ZJKVDUMLZJ69</t>
  </si>
  <si>
    <t>EKWJB5CHDDE5</t>
  </si>
  <si>
    <t>NX9KD42HMK63</t>
  </si>
  <si>
    <t>Z8RTWFAGN8E1</t>
  </si>
  <si>
    <t>TXKTQC48R4M5</t>
  </si>
  <si>
    <t>Y1GUR2JJCH18</t>
  </si>
  <si>
    <t>M38KA5FSLEN6</t>
  </si>
  <si>
    <t>HJREKJKN39A7</t>
  </si>
  <si>
    <t>LL7YF2AD94F5</t>
  </si>
  <si>
    <t>LQLHJPXPEZX3</t>
  </si>
  <si>
    <t>NAFPKEKDRK33</t>
  </si>
  <si>
    <t>JE6THF33JZ26</t>
  </si>
  <si>
    <t>J2UBT2TJ2GV1</t>
  </si>
  <si>
    <t>NZYCYLAV7N29</t>
  </si>
  <si>
    <t>CAKELEHFTR16</t>
  </si>
  <si>
    <t>QU3SVJN18FG8</t>
  </si>
  <si>
    <t>HN79PDLALGF3</t>
  </si>
  <si>
    <t>QMGDDA7ANBW1</t>
  </si>
  <si>
    <t>FFB6EQLJ1KP3</t>
  </si>
  <si>
    <t>QQ3KFYQEF2K1</t>
  </si>
  <si>
    <t>UH3VCMCRB6Q1</t>
  </si>
  <si>
    <t>L3PNDJED6WJ5</t>
  </si>
  <si>
    <t>NNM5VQ3S1LE5</t>
  </si>
  <si>
    <t>CCEIS Required</t>
  </si>
  <si>
    <t>PSPS Early Childhood Survey Count</t>
  </si>
  <si>
    <t>Private School Proportionate Share School Set Aside</t>
  </si>
  <si>
    <t>Under 34 C.F.R.  § 300.133 and Appendix B of the IDEA, each District must set aside and</t>
  </si>
  <si>
    <t>expend, during the grant period, for the provision of special education and related services</t>
  </si>
  <si>
    <t>for the parentally-placed private school children with disabilities enrolled in private</t>
  </si>
  <si>
    <t xml:space="preserve">elementary schools and secondary schools located in the District an amount that is </t>
  </si>
  <si>
    <t>equal to:</t>
  </si>
  <si>
    <t>(1) A proportionate share of the District's sub-grant under section 611 (f) of the Act and for</t>
  </si>
  <si>
    <t>children with disabilities aged 3 through 21. This is an amount that is the same proportion</t>
  </si>
  <si>
    <t>of the District's total sub-grant under section 611(f) of the Act as the number of</t>
  </si>
  <si>
    <t>parentally-placed private school or home school children with disabilities aged 3 through 21</t>
  </si>
  <si>
    <t>enrolled in private elementary schools and secondary schools or home school located</t>
  </si>
  <si>
    <t>in the District is to the total number of children with disabilities enrolled in public and private</t>
  </si>
  <si>
    <t>elementary schools and secondary schools located in the District aged 3 through 21.</t>
  </si>
  <si>
    <t>Use the formula below to enter information to determine the estimated dollar amount</t>
  </si>
  <si>
    <t xml:space="preserve">your school District will be required to set aside for parentally placed students in </t>
  </si>
  <si>
    <t>private schools:</t>
  </si>
  <si>
    <t>School Age</t>
  </si>
  <si>
    <r>
      <t>Number of parentally placed and/or home school eligible children with disabilities in private schools or home school located in the district. This includes all parentally placed private and home school students with disabilities including those who do not have a service plan.</t>
    </r>
    <r>
      <rPr>
        <b/>
        <sz val="11"/>
        <color rgb="FF7030A0"/>
        <rFont val="Calibri"/>
        <family val="2"/>
        <scheme val="minor"/>
      </rPr>
      <t xml:space="preserve"> Use</t>
    </r>
    <r>
      <rPr>
        <b/>
        <sz val="12"/>
        <color rgb="FF7030A0"/>
        <rFont val="Calibri"/>
        <family val="2"/>
        <scheme val="minor"/>
      </rPr>
      <t xml:space="preserve"> Private School Survey Questions 4 &amp; 5.</t>
    </r>
  </si>
  <si>
    <t>Average allocation per eligible child (#3 divided by #1)</t>
  </si>
  <si>
    <t xml:space="preserve">Amount to be expended for parentally placed children and home school children with disabilities (PSPS) (#4 multiplied by #2)                                                                                             </t>
  </si>
  <si>
    <t>Early Childhood</t>
  </si>
  <si>
    <t xml:space="preserve">Amount to be expended for parentally placed children and home school children with disabilities (PSPS) (#4 multiplied by #2)                                                                                              </t>
  </si>
  <si>
    <t>Total Amount to be budgeted to IDEA Part B 611 (Fund 6702) for PSPS =</t>
  </si>
  <si>
    <t xml:space="preserve">  (CCEIS) COMPREHENSIVE COORDINATED EARLY INTERVENING SERVICES </t>
  </si>
  <si>
    <t>(CEIS)  COORDINATED EARLY INTERVENING SERVICES</t>
  </si>
  <si>
    <t>+</t>
  </si>
  <si>
    <t>=</t>
  </si>
  <si>
    <t>Total X 15%= maximum CCEIS/CEIS amount</t>
  </si>
  <si>
    <t>$</t>
  </si>
  <si>
    <t>Local plus State Per Capita</t>
  </si>
  <si>
    <t>Local Per Capita</t>
  </si>
  <si>
    <t>Local plus State</t>
  </si>
  <si>
    <t>Local</t>
  </si>
  <si>
    <t>Complete ONLY One Test</t>
  </si>
  <si>
    <t>dollar amounts should be compared to the comparable amounts from actual, final</t>
  </si>
  <si>
    <t xml:space="preserve">total special education program for the years designated below. Estimated/projected </t>
  </si>
  <si>
    <t>Provide the total local or the total state plus local expenditure budget for the District's</t>
  </si>
  <si>
    <t>listed below for the MOE budget requirement and for the MOE expenditure requirement.</t>
  </si>
  <si>
    <r>
      <t xml:space="preserve">expenditures have been reported. The District must meet </t>
    </r>
    <r>
      <rPr>
        <b/>
        <u/>
        <sz val="11"/>
        <color theme="1"/>
        <rFont val="Calibri"/>
        <family val="2"/>
        <scheme val="minor"/>
      </rPr>
      <t>at least one</t>
    </r>
    <r>
      <rPr>
        <sz val="11"/>
        <color theme="1"/>
        <rFont val="Calibri"/>
        <family val="2"/>
        <scheme val="minor"/>
      </rPr>
      <t xml:space="preserve"> of the four "tests"</t>
    </r>
  </si>
  <si>
    <t xml:space="preserve">District has met the MOE expenditure requirement is made after final actual </t>
  </si>
  <si>
    <t>allow the District to meet the MOE budget requirement. Determination of whether the</t>
  </si>
  <si>
    <t>that it expended in the previous year. Estimated budget amounts provided below will</t>
  </si>
  <si>
    <t>for which information is available, and expend from year to year, at least the same amount</t>
  </si>
  <si>
    <t xml:space="preserve">subsequent year, at least the same amount that it expended in the most recent prior year </t>
  </si>
  <si>
    <t>requirements at 34 CFR 34 CFR §300.203(b) which require that a District, budget in each</t>
  </si>
  <si>
    <t>In order to be eligible to receive a IDEA Part B grant award, a District must meet the MOE</t>
  </si>
  <si>
    <t>Maintenance of Effort (MOE) obligation.</t>
  </si>
  <si>
    <t>Disabilities Education Act (IDEA), which mandates that School Districts meet a</t>
  </si>
  <si>
    <t>ensure all School Districts in Arkansas comply with §300.203 of the Individuals with</t>
  </si>
  <si>
    <t>Division of Elementary &amp; Secondary Education (DESE) is required by federal regulation to</t>
  </si>
  <si>
    <t>Maintenance of Effort Eligibility Requirement</t>
  </si>
  <si>
    <t>PROPOSED USE OF IDEA PART B, SECTION 611 FUND 6702 SCHOOL-AGE FUNDS</t>
  </si>
  <si>
    <t>District LEA#/Name:</t>
  </si>
  <si>
    <t xml:space="preserve">Allocate PROPOSED grant funds to categories. In determining appropriate assignment of items, applicants are strongly encouraged to consult with the individual(s) within the DISTRICT who have responsibility for completing the Annual School Report – Financial Section. List all equipment items costing five thousand dollars ($5,000) or more. In narrative format, please provide a description and budget outline of all personnel (i.e., teachers, instructional assistants, administrators, clerical, support personnel, and others), activities, goods, and services to support in whole or in part with IDEA, Part B, Section 611 grant funds. Enter narrative under object code where funds are budgeted.                                                                                                                                                                                                                                                                                                                                                                                                                                                                                                                                                                           
</t>
  </si>
  <si>
    <t>PROPOSED USE OF IDEA PART B, SECTION 619 FUND 6710 - FEDERAL PRESCHOOL FUNDS</t>
  </si>
  <si>
    <t xml:space="preserve">Allocate PROPOSED grant funds to categories. In determining appropriate assignment of items, applicants are strongly encouraged to consult with the individual(s) within the DISTRICT who have responsibility for completing the Annual School Report – Financial Section. List all equipment items costing five thousand dollars ($5,000) or more. In narrative format, please provide a description and budget outline of all personnel (i.e., teachers, instructional assistants, administrators, clerical, support personnel, and others), activities, goods, and services to support in whole or in part with IDEA, Part B, Section 619 grant funds. Enter narrative under object code where funds are budgeted.                                                                                                                                                                                                                                                                                                                                                                                                                                                                                                                                                                           
</t>
  </si>
  <si>
    <t>FUND 2260 STATE PRESCHOOL FUNDS</t>
  </si>
  <si>
    <t>For this budget, use the TOTAL ALLOCATION:</t>
  </si>
  <si>
    <t>FUND 2262 STATE EIDT PRESCHOOL FUNDS</t>
  </si>
  <si>
    <t xml:space="preserve">Number of eligible children with disabilities in the District                                    (School Age Only)      (December 1, 2022 School Age Child Count) </t>
  </si>
  <si>
    <t>LEA/District</t>
  </si>
  <si>
    <t>0101   DEWITT</t>
  </si>
  <si>
    <t>0104   STUTTGART</t>
  </si>
  <si>
    <t>0201   CROSSETT</t>
  </si>
  <si>
    <t>0203   HAMBURG</t>
  </si>
  <si>
    <t>0302   COTTER</t>
  </si>
  <si>
    <t>0303   MOUNTAIN HOME</t>
  </si>
  <si>
    <t>0304   NORFORK</t>
  </si>
  <si>
    <t>0401   BENTONVILLE</t>
  </si>
  <si>
    <t>0402   DECATUR</t>
  </si>
  <si>
    <t>0403   GENTRY</t>
  </si>
  <si>
    <t>0404   GRAVETTE</t>
  </si>
  <si>
    <t>0405   ROGERS</t>
  </si>
  <si>
    <t>0406   SILOAM SPRINGS</t>
  </si>
  <si>
    <t>0407   PEA RIDGE</t>
  </si>
  <si>
    <t>0440   ARKANSAS ARTS ACADEMY</t>
  </si>
  <si>
    <t>0442   FOUNDERS CLASSICAL ACADEMY</t>
  </si>
  <si>
    <t>0444   ARKANSAS CONNECTIONS ACADEMY</t>
  </si>
  <si>
    <t>0445   HOPE ACADEMY</t>
  </si>
  <si>
    <t>0501   ALPENA</t>
  </si>
  <si>
    <t>0502   BERGMAN</t>
  </si>
  <si>
    <t>0503   HARRISON</t>
  </si>
  <si>
    <t>0504   OMAHA</t>
  </si>
  <si>
    <t>0505   VALLEY SPRINGS</t>
  </si>
  <si>
    <t>0506   LEAD HILL</t>
  </si>
  <si>
    <t>0601   HERMITAGE</t>
  </si>
  <si>
    <t>0602   WARREN</t>
  </si>
  <si>
    <t>0701   HAMPTON</t>
  </si>
  <si>
    <t>0801   BERRYVILLE</t>
  </si>
  <si>
    <t>0802   EUREKA SPRINGS</t>
  </si>
  <si>
    <t>0803   GREEN FOREST</t>
  </si>
  <si>
    <t>0901   DERMOTT</t>
  </si>
  <si>
    <t>0903   LAKESIDE (CHICOT)</t>
  </si>
  <si>
    <t>1002   ARKADELPHIA</t>
  </si>
  <si>
    <t>1003   GURDON</t>
  </si>
  <si>
    <t>1101   CORNING</t>
  </si>
  <si>
    <t>1104   PIGGOTT</t>
  </si>
  <si>
    <t>1106   RECTOR</t>
  </si>
  <si>
    <t>1201   CONCORD</t>
  </si>
  <si>
    <t>1202   HEBER SPRINGS</t>
  </si>
  <si>
    <t>1203   QUITMAN</t>
  </si>
  <si>
    <t>1204   WEST SIDE (CLEBURNE COUNTY)</t>
  </si>
  <si>
    <t>1304   WOODLAWN</t>
  </si>
  <si>
    <t>1305   CLEVELAND COUNTY</t>
  </si>
  <si>
    <t>1402   MAGNOLIA</t>
  </si>
  <si>
    <t>1408   EMERSON-TAYLOR-BRADLEY</t>
  </si>
  <si>
    <t>1503   NEMO VISTA</t>
  </si>
  <si>
    <t>1505   WONDERVIEW</t>
  </si>
  <si>
    <t>1507   SOUTH CONWAY COUNTY</t>
  </si>
  <si>
    <t>1601   BAY</t>
  </si>
  <si>
    <t>1602   WESTSIDE CONSOLIDATED</t>
  </si>
  <si>
    <t>1603   BROOKLAND</t>
  </si>
  <si>
    <t>1605   BUFFALO ISLAND CENTRAL</t>
  </si>
  <si>
    <t>1608   JONESBORO</t>
  </si>
  <si>
    <t>1611   NETTLETON</t>
  </si>
  <si>
    <t>1612   VALLEY VIEW</t>
  </si>
  <si>
    <t>1613   RIVERSIDE</t>
  </si>
  <si>
    <t>1701   ALMA</t>
  </si>
  <si>
    <t>1702   CEDARVILLE</t>
  </si>
  <si>
    <t>1703   MOUNTAINBURG</t>
  </si>
  <si>
    <t>1704   MULBERRY</t>
  </si>
  <si>
    <t>1705   VAN BUREN</t>
  </si>
  <si>
    <t>1802   EARLE</t>
  </si>
  <si>
    <t>1803   WEST MEMPHIS</t>
  </si>
  <si>
    <t>1804   MARION</t>
  </si>
  <si>
    <t>1901   CROSS COUNTY</t>
  </si>
  <si>
    <t>1905   WYNNE</t>
  </si>
  <si>
    <t>2002   FORDYCE</t>
  </si>
  <si>
    <t>2104   DUMAS</t>
  </si>
  <si>
    <t>2105   MCGEHEE</t>
  </si>
  <si>
    <t>2202   DREW CENTRAL</t>
  </si>
  <si>
    <t>2203   MONTICELLO</t>
  </si>
  <si>
    <t>2301   CONWAY</t>
  </si>
  <si>
    <t>2303   GREENBRIAR</t>
  </si>
  <si>
    <t>2304   GUY-PERKINS</t>
  </si>
  <si>
    <t>2305   MAYFLOWER</t>
  </si>
  <si>
    <t>2306   MT. VERNON-ENOLA</t>
  </si>
  <si>
    <t>2307   VILONIA</t>
  </si>
  <si>
    <t>2402   CHARLESTON</t>
  </si>
  <si>
    <t>2403   COUNTY LINE</t>
  </si>
  <si>
    <t>2404   OZARK</t>
  </si>
  <si>
    <t>2501   MAMMOTH SPRINGS</t>
  </si>
  <si>
    <t>2502   SALEM</t>
  </si>
  <si>
    <t>2503   VIOLA</t>
  </si>
  <si>
    <t>2601   CUTTER-MORNING STAR</t>
  </si>
  <si>
    <t>2602   FOUNTAIN LAKE</t>
  </si>
  <si>
    <t>2603   HOT SPRINGS</t>
  </si>
  <si>
    <t>2604   JESSIEVILLE</t>
  </si>
  <si>
    <t>2605   LAKE HAMILTON</t>
  </si>
  <si>
    <t>2606   LAKESIDE (GARLAND)</t>
  </si>
  <si>
    <t>2607   MOUNTAIN PINE</t>
  </si>
  <si>
    <t>2703   POYEN</t>
  </si>
  <si>
    <t>2705   SHERIDAN</t>
  </si>
  <si>
    <t>2803   MARMADUKE</t>
  </si>
  <si>
    <t>2807   GREENE COUNTY TECHNICAL</t>
  </si>
  <si>
    <t>2808   PARAGOULD</t>
  </si>
  <si>
    <t>2901   BLEVINS</t>
  </si>
  <si>
    <t>2903   HOPE</t>
  </si>
  <si>
    <t>2906   SPRING HILL</t>
  </si>
  <si>
    <t>3001   BISMARCK</t>
  </si>
  <si>
    <t>3002   GLEN ROSE</t>
  </si>
  <si>
    <t>3003   MAGNET COVE</t>
  </si>
  <si>
    <t>3004   MALVERN</t>
  </si>
  <si>
    <t>3005   OUACHITA</t>
  </si>
  <si>
    <t>3102   DIERKS</t>
  </si>
  <si>
    <t>3104   MINERAL SPRINGS</t>
  </si>
  <si>
    <t>3105   NASHVILLE</t>
  </si>
  <si>
    <t>3201   BATESVILLE</t>
  </si>
  <si>
    <t>3209   SOUTHSIDE (INDEPENDENCE COUNTY)</t>
  </si>
  <si>
    <t>3211   MIDLAND</t>
  </si>
  <si>
    <t>3212   CEDAR RIDGE</t>
  </si>
  <si>
    <t>3301   CALICO ROCK</t>
  </si>
  <si>
    <t>3302   MELBOURNE</t>
  </si>
  <si>
    <t>3306   IZARD COUNTY CONSOLIDATED</t>
  </si>
  <si>
    <t>3403   NEWPORT</t>
  </si>
  <si>
    <t>3405   JACKSON COUNTY</t>
  </si>
  <si>
    <t>3505   PINE BLUFF</t>
  </si>
  <si>
    <t>3509   WATSON CHAPEL</t>
  </si>
  <si>
    <t>3510   WHITE HALL</t>
  </si>
  <si>
    <t>3544    FRIENDSHIP ASPIRE ACADEMIES OF AR (PB)</t>
  </si>
  <si>
    <t>3545   FRIENDSHIP ASPIRE ACADEMIES OF AR (SEPB)</t>
  </si>
  <si>
    <t>3599   ARKANSAS CORRECTIONAL SCHOOL</t>
  </si>
  <si>
    <t>3601   CLARKSVILLE</t>
  </si>
  <si>
    <t>3604   LAMAR</t>
  </si>
  <si>
    <t>3606   WESTSIDE (JOHNSON COUNTY)</t>
  </si>
  <si>
    <t>3704   LAFAYETTE COUNTY</t>
  </si>
  <si>
    <t>3804   HOXIE</t>
  </si>
  <si>
    <t>3806   SLOAN-HENDRIX</t>
  </si>
  <si>
    <t>3809   HILLCREST</t>
  </si>
  <si>
    <t>3810  LAWRENCE COUNTY</t>
  </si>
  <si>
    <t>3840   IMBODEN CHARTER</t>
  </si>
  <si>
    <t>3904   LEE COUNTY</t>
  </si>
  <si>
    <t>4003   STAR CITY</t>
  </si>
  <si>
    <t>4101   ASHDOWN</t>
  </si>
  <si>
    <t>4102   FOREMAN</t>
  </si>
  <si>
    <t>4201   BOONEVILLE</t>
  </si>
  <si>
    <t>4202   MAGAZINE</t>
  </si>
  <si>
    <t>4203   PARIS</t>
  </si>
  <si>
    <t>4204   SCRANTON</t>
  </si>
  <si>
    <t>4301   LONOKE</t>
  </si>
  <si>
    <t>4302   ENGLAND</t>
  </si>
  <si>
    <t>4303   CARLISLE</t>
  </si>
  <si>
    <t>4304   CABOT</t>
  </si>
  <si>
    <t>4401   HUNTSVILLE</t>
  </si>
  <si>
    <t>4501   FLIPPIN</t>
  </si>
  <si>
    <t>4502   YELLVILLE-SUMMIT</t>
  </si>
  <si>
    <t>4602   GENOA CENTRAL</t>
  </si>
  <si>
    <t>4603   FOUKE</t>
  </si>
  <si>
    <t>4605   TEXARKANA</t>
  </si>
  <si>
    <t>4701   ARMOREL</t>
  </si>
  <si>
    <t>4702   BLYTHVILLE</t>
  </si>
  <si>
    <t>4706   RIVERCREST</t>
  </si>
  <si>
    <t>4708   GOSNELL</t>
  </si>
  <si>
    <t>4712   MANILA</t>
  </si>
  <si>
    <t>4713   OSCEOLA</t>
  </si>
  <si>
    <t>4801   BRINKLEY</t>
  </si>
  <si>
    <t>4802   CLARENDON</t>
  </si>
  <si>
    <t>4901   CADDO HILLS</t>
  </si>
  <si>
    <t>4902   MOUNT IDA</t>
  </si>
  <si>
    <t>5006   PRESCOTT</t>
  </si>
  <si>
    <t>5008   NEVADA</t>
  </si>
  <si>
    <t>5102   JASPER</t>
  </si>
  <si>
    <t>5106   DEER-MT. JUDEA</t>
  </si>
  <si>
    <t>5201   BEARDEN</t>
  </si>
  <si>
    <t>5204   CAMDEN FAIRVIEW</t>
  </si>
  <si>
    <t>5205   HARMONY GROVE (OUACHITA COUNTY)</t>
  </si>
  <si>
    <t>5301   EAST END</t>
  </si>
  <si>
    <t>5303   PERRYVILLE</t>
  </si>
  <si>
    <t>5401   BARTON-LEXA</t>
  </si>
  <si>
    <t>5403   HELENA-WEST HELENA</t>
  </si>
  <si>
    <t>5404   MARVELL-ELAINE</t>
  </si>
  <si>
    <t>5440   KIPP DELTA COLLEGE PREP</t>
  </si>
  <si>
    <t>5502   CENTERPOINT</t>
  </si>
  <si>
    <t>5503   KIRBY</t>
  </si>
  <si>
    <t>5504   SOUTH PIKE COUNTY</t>
  </si>
  <si>
    <t>5602   HARRISBURG</t>
  </si>
  <si>
    <t>5604   MARKED TREE</t>
  </si>
  <si>
    <t>5605   TRUMANN</t>
  </si>
  <si>
    <t>5608   EAST POINSETT CO.</t>
  </si>
  <si>
    <t>5703   MENA</t>
  </si>
  <si>
    <t>5706   OUACHITA RIVER</t>
  </si>
  <si>
    <t>5707   COSSATOT RIVER</t>
  </si>
  <si>
    <t>5801   ATKINS</t>
  </si>
  <si>
    <t>5802   DOVER</t>
  </si>
  <si>
    <t>5803   HECTOR</t>
  </si>
  <si>
    <t>5804   POTTSVILLE</t>
  </si>
  <si>
    <t>5805   RUSSELLVILLE</t>
  </si>
  <si>
    <t>5901   DES ARC</t>
  </si>
  <si>
    <t>5903   HAZEN</t>
  </si>
  <si>
    <t>6001   LITTLE ROCK</t>
  </si>
  <si>
    <t>6002   NORTH LITTLE ROCK</t>
  </si>
  <si>
    <t>6003   PULAKSI COUNTY SPECIAL</t>
  </si>
  <si>
    <t>6004   JACKSONVILLE NORTH PULASKI</t>
  </si>
  <si>
    <t>6040   ACADEMICS PLUS</t>
  </si>
  <si>
    <t>6041   LISA ACADEMY</t>
  </si>
  <si>
    <t>6043   ARKANSAS VIRTUAL ACADEMY</t>
  </si>
  <si>
    <t>6047   ESTEM  PUBLIC CHARTER SCHOOL</t>
  </si>
  <si>
    <t>6050   AR LIGHTHOUSE ACADEMIES</t>
  </si>
  <si>
    <t>6052   GRADUATE ARKANSAS, INC.</t>
  </si>
  <si>
    <t>6053   PREMIER HIGH SCHOOL OF LITTLE ROCK</t>
  </si>
  <si>
    <t>6055   EXALT ACADEMY OF SOUTHWEST LITTLE ROCK</t>
  </si>
  <si>
    <t>6060   SCHOLARMADE ACHIEVEMENT PLACE OF ARKANSAS</t>
  </si>
  <si>
    <t>6061   FRIENDSHIP ASPIRE ACADEMIES OF AR (LR)</t>
  </si>
  <si>
    <t>6062   PREMIER HIGH SCHOOL OF NORTH LITTLE ROCK</t>
  </si>
  <si>
    <t>6063   WESTWIND SCHOOL FOR PERFORMING ARTS</t>
  </si>
  <si>
    <t>6091   AR SCHOOL FOR THE BLIND</t>
  </si>
  <si>
    <t>6092   AR SCHOOL FOR THE DEAF</t>
  </si>
  <si>
    <t>6094   DIVISION OF YOUTH SERVICES</t>
  </si>
  <si>
    <t>6102   MAYNARD</t>
  </si>
  <si>
    <t>6103   POCAHONTAS</t>
  </si>
  <si>
    <t>6201   FORREST CITY</t>
  </si>
  <si>
    <t>6205   PALESTINE-WHEATLEY</t>
  </si>
  <si>
    <t>6301   BAUXITE</t>
  </si>
  <si>
    <t>6302   BENTON</t>
  </si>
  <si>
    <t>6303   BRYANT</t>
  </si>
  <si>
    <t>6304  HARMONY GROVE (SALINE COUNTY)</t>
  </si>
  <si>
    <t>6401   WALDRON</t>
  </si>
  <si>
    <t>6502   SEARCY COUNTY</t>
  </si>
  <si>
    <t>6505   OZARK MOUNTAIN</t>
  </si>
  <si>
    <t>6601   FORT SMITH</t>
  </si>
  <si>
    <t>6602   GREENWOOD</t>
  </si>
  <si>
    <t>6603   HACKETT</t>
  </si>
  <si>
    <t>6605   LAVACA</t>
  </si>
  <si>
    <t>6606   MANSFIELD</t>
  </si>
  <si>
    <t>6640   FUTURE SCHOOL OF FORT SMITH</t>
  </si>
  <si>
    <t>6701   DEQUEEN</t>
  </si>
  <si>
    <t>6703   HORATIO</t>
  </si>
  <si>
    <t>6802   CAVE CITY</t>
  </si>
  <si>
    <t>6804   HIGHLAND</t>
  </si>
  <si>
    <t>6901   MOUNTAIN VIEW</t>
  </si>
  <si>
    <t>7001   EL DORADO</t>
  </si>
  <si>
    <t>7003   JUNCTION CITY</t>
  </si>
  <si>
    <t>7007   PARKERS CHAPEL</t>
  </si>
  <si>
    <t>7008   SMACKOVER NORPHLET</t>
  </si>
  <si>
    <t>7009   STRONG-HUTTIG</t>
  </si>
  <si>
    <t>7102   CLINTON</t>
  </si>
  <si>
    <t>7104   SHIRLEY</t>
  </si>
  <si>
    <t>7105   SOUTH SIDE (VAN BUREN COUNTY)</t>
  </si>
  <si>
    <t>7201   ELKINS</t>
  </si>
  <si>
    <t>7202   FARMINGTON</t>
  </si>
  <si>
    <t>7203   FAYETTEVILLE</t>
  </si>
  <si>
    <t>7204   GREENLAND</t>
  </si>
  <si>
    <t>7205   LINCOLN</t>
  </si>
  <si>
    <t>7206   PRARIE GROVE</t>
  </si>
  <si>
    <t>7207   SPRINGDALE</t>
  </si>
  <si>
    <t>7208   WEST FORK</t>
  </si>
  <si>
    <t>7240   HAAS HALL ACADEMY - FAYETTEVILLE</t>
  </si>
  <si>
    <t>7242   PREMIER HIGH SCHOOL OF SPRINGDALE</t>
  </si>
  <si>
    <t>7301   BALD KNOB</t>
  </si>
  <si>
    <t>7303   BRADFORD</t>
  </si>
  <si>
    <t>7302   BEEBE</t>
  </si>
  <si>
    <t>7304   WHITE COUNTY CENTRAL</t>
  </si>
  <si>
    <t>7307   RIVERVIEW</t>
  </si>
  <si>
    <t>7309   PANGBURN</t>
  </si>
  <si>
    <t>7310   ROSE BUD</t>
  </si>
  <si>
    <t>7311   SEARCY</t>
  </si>
  <si>
    <t>7401   AUGUSTA</t>
  </si>
  <si>
    <t>7403   MCCRORY</t>
  </si>
  <si>
    <t>7503   DANVILLE</t>
  </si>
  <si>
    <t>7504   DARDANELLE</t>
  </si>
  <si>
    <t>7509   WESTERN YELL CO.</t>
  </si>
  <si>
    <t>7510   TWO RIVERS</t>
  </si>
  <si>
    <t>CCEIS Required/Not Required</t>
  </si>
  <si>
    <t>WILL</t>
  </si>
  <si>
    <t>WILL NOT</t>
  </si>
  <si>
    <t>In this  section, the district must provide information on how it plans to meet the Comprehensive Coordinated Early Intervening Services (CCEIS) or Comprehensive Intervening Services (CEIS) under 34 C.F.R § 300.226 of the IDEA, if applicable.</t>
  </si>
  <si>
    <t xml:space="preserve">to set aside </t>
  </si>
  <si>
    <t>for CEIS activities.</t>
  </si>
  <si>
    <t>CEIS 15%</t>
  </si>
  <si>
    <t>NOT APPLICABLE</t>
  </si>
  <si>
    <r>
      <t>voluntarily set aside</t>
    </r>
    <r>
      <rPr>
        <b/>
        <sz val="11"/>
        <color theme="1"/>
        <rFont val="Calibri"/>
        <family val="2"/>
        <scheme val="minor"/>
      </rPr>
      <t xml:space="preserve"> UP TO </t>
    </r>
  </si>
  <si>
    <t>LEA/District2</t>
  </si>
  <si>
    <t>PSPS - Required</t>
  </si>
  <si>
    <t>CCEIS - Carryover &amp; Required</t>
  </si>
  <si>
    <t>OBJECT</t>
  </si>
  <si>
    <t>AMOUNT</t>
  </si>
  <si>
    <t>61110 - Certified Salaries</t>
  </si>
  <si>
    <t>61120 - Classified Salaries</t>
  </si>
  <si>
    <t>62000 - Benefits</t>
  </si>
  <si>
    <t>63000 - Professional &amp; Technical</t>
  </si>
  <si>
    <t>66000 - Supplies</t>
  </si>
  <si>
    <t>67000 - Equipment/Bus</t>
  </si>
  <si>
    <t>68000 - Dues &amp; Fees</t>
  </si>
  <si>
    <t>Total</t>
  </si>
  <si>
    <t>64000 - Equipment Rental (Copiers) Construction (If Applicable)</t>
  </si>
  <si>
    <t>BUDGET NARRATIVE</t>
  </si>
  <si>
    <t>`</t>
  </si>
  <si>
    <t>Link to guide &amp; Link to video walkthrough.</t>
  </si>
  <si>
    <r>
      <t xml:space="preserve"> </t>
    </r>
    <r>
      <rPr>
        <sz val="14"/>
        <color rgb="FFFF0000"/>
        <rFont val="Arial"/>
        <family val="2"/>
      </rPr>
      <t>Do not budget unless intending to purchase.</t>
    </r>
  </si>
  <si>
    <t>CEIS - Voluntary</t>
  </si>
  <si>
    <r>
      <rPr>
        <b/>
        <u/>
        <sz val="14"/>
        <color rgb="FFFF0000"/>
        <rFont val="Arial"/>
        <family val="2"/>
      </rPr>
      <t>FUND 2262 STATE EIDT PRESCHOOL</t>
    </r>
    <r>
      <rPr>
        <b/>
        <sz val="14"/>
        <color theme="1"/>
        <rFont val="Arial"/>
        <family val="2"/>
      </rPr>
      <t xml:space="preserve"> FY 2023-2024 PROJECTED BUDGET </t>
    </r>
  </si>
  <si>
    <t>GRANT PERIOD: JULY 1, 2023 – JUNE 30, 2024</t>
  </si>
  <si>
    <r>
      <rPr>
        <b/>
        <u/>
        <sz val="14"/>
        <color rgb="FFFF0000"/>
        <rFont val="Arial"/>
        <family val="2"/>
      </rPr>
      <t>FUND 2260 STATE PRESCHOOL</t>
    </r>
    <r>
      <rPr>
        <b/>
        <sz val="14"/>
        <color theme="1"/>
        <rFont val="Arial"/>
        <family val="2"/>
      </rPr>
      <t xml:space="preserve"> FY 2023-2024 PROJECTED BUDGET </t>
    </r>
  </si>
  <si>
    <r>
      <t xml:space="preserve">IDEA PART B, SECTION 619 FUND 6710 </t>
    </r>
    <r>
      <rPr>
        <b/>
        <u/>
        <sz val="14"/>
        <color rgb="FFFF0000"/>
        <rFont val="Arial"/>
        <family val="2"/>
      </rPr>
      <t>FEDERAL PRESCHOOL</t>
    </r>
    <r>
      <rPr>
        <b/>
        <sz val="14"/>
        <color theme="1"/>
        <rFont val="Arial"/>
        <family val="2"/>
      </rPr>
      <t xml:space="preserve"> FY 2023-2024 PROJECTED BUDGET </t>
    </r>
  </si>
  <si>
    <t>GRANT PERIOD:  JULY 1, 2023 - JUNE 30, 2024</t>
  </si>
  <si>
    <r>
      <t xml:space="preserve">IDEA PART B, SECTION 611 FUND 6702 </t>
    </r>
    <r>
      <rPr>
        <b/>
        <u/>
        <sz val="14"/>
        <color rgb="FFFF0000"/>
        <rFont val="Arial"/>
        <family val="2"/>
      </rPr>
      <t>SCHOOL-AGE</t>
    </r>
    <r>
      <rPr>
        <b/>
        <sz val="14"/>
        <color theme="1"/>
        <rFont val="Arial"/>
        <family val="2"/>
      </rPr>
      <t xml:space="preserve"> FY2023-2024 PROJECTED BUDGET </t>
    </r>
  </si>
  <si>
    <t xml:space="preserve"> For CCEIS activities.</t>
  </si>
  <si>
    <t>4702   BLYTHEVILLE</t>
  </si>
  <si>
    <t xml:space="preserve">Drop down box:   </t>
  </si>
  <si>
    <t>Choose whether your district WILL or WILL NOT voluntarily set aside funds for CEIS activities.                            Choose Not Applicable if your district is CCEIS Required.</t>
  </si>
  <si>
    <t xml:space="preserve">This amount must be less than or equal to. </t>
  </si>
  <si>
    <t>expenditures for the 2021-2022 school year.</t>
  </si>
  <si>
    <t>Estimated/projected 2023-2024</t>
  </si>
  <si>
    <t>Final 2021-2022 AFR Amount</t>
  </si>
  <si>
    <t>Link to guide.</t>
  </si>
  <si>
    <t>Link to guide</t>
  </si>
  <si>
    <r>
      <t xml:space="preserve">Total IDEA Part B 611 Preliminary Allocation to the District FY22-23 </t>
    </r>
    <r>
      <rPr>
        <b/>
        <sz val="11"/>
        <color theme="1"/>
        <rFont val="Calibri"/>
        <family val="2"/>
        <scheme val="minor"/>
      </rPr>
      <t xml:space="preserve">H027A220018 </t>
    </r>
  </si>
  <si>
    <t>FY22_VI-B_Allocations_-_July_2022_20210723140052.pdf (arkansas.gov)</t>
  </si>
  <si>
    <r>
      <t xml:space="preserve">Total IDEA Part B 619 Preliminary Allocation to the District FY21-22 </t>
    </r>
    <r>
      <rPr>
        <b/>
        <sz val="11"/>
        <color theme="1"/>
        <rFont val="Calibri"/>
        <family val="2"/>
        <scheme val="minor"/>
      </rPr>
      <t>H173A220021</t>
    </r>
  </si>
  <si>
    <t>FY22_Fed_Preschool__-_July_2022_20210723142149.pdf (arkansas.gov)</t>
  </si>
  <si>
    <r>
      <t xml:space="preserve">Total IDEA Part B, Section 611 (School Age) Preliminary FY22-23 allocation </t>
    </r>
    <r>
      <rPr>
        <b/>
        <sz val="11"/>
        <color theme="1"/>
        <rFont val="Calibri"/>
        <family val="2"/>
        <scheme val="minor"/>
      </rPr>
      <t>H027A220018</t>
    </r>
    <r>
      <rPr>
        <sz val="11"/>
        <color theme="1"/>
        <rFont val="Calibri"/>
        <family val="2"/>
        <scheme val="minor"/>
      </rPr>
      <t xml:space="preserve"> (current year only)</t>
    </r>
  </si>
  <si>
    <r>
      <t xml:space="preserve">Total IDEA Part B, Section 619 (Preschool) Preliminary FY22-23 allocation </t>
    </r>
    <r>
      <rPr>
        <b/>
        <sz val="11"/>
        <color theme="1"/>
        <rFont val="Calibri"/>
        <family val="2"/>
        <scheme val="minor"/>
      </rPr>
      <t>H173A220021</t>
    </r>
    <r>
      <rPr>
        <sz val="11"/>
        <color theme="1"/>
        <rFont val="Calibri"/>
        <family val="2"/>
        <scheme val="minor"/>
      </rPr>
      <t xml:space="preserve"> (current year only)</t>
    </r>
  </si>
  <si>
    <t>FY2223-CCEIS-Prelim-Chart.pdf (arkansas.gov)</t>
  </si>
  <si>
    <t>FY22_VI-B_Allocations_-_July_2022_20220723140052.pdf (arkansas.gov)</t>
  </si>
  <si>
    <t>For this budget, use the PRELIMINARY AMOUNT only from Award H027A220018:</t>
  </si>
  <si>
    <t>For this budget, use the PRELIMINARY AMOUNT only from Award H173A220021:</t>
  </si>
  <si>
    <t>FY22_St_Preschool__-_July_2022_20220723142313.pdf (arkansas.gov)</t>
  </si>
  <si>
    <t>FY22_Fed_Preschool__-_July_2022_20220723142149.pdf (arkansas.gov)</t>
  </si>
  <si>
    <t>FY23_EIDT__-_July_2022_20220723142403.pdf (arkansas.gov)</t>
  </si>
  <si>
    <t>PSPS School Age Child Count</t>
  </si>
  <si>
    <t>PSPS Early childhood Child Count</t>
  </si>
  <si>
    <r>
      <t xml:space="preserve">Number of parentally placed private school or home school students that are 5 years old on December 1, 2022 that live within the district boundaries. </t>
    </r>
    <r>
      <rPr>
        <b/>
        <sz val="11"/>
        <color rgb="FF7030A0"/>
        <rFont val="Calibri"/>
        <family val="2"/>
        <scheme val="minor"/>
      </rPr>
      <t>Use Private School Survey Questions 6 &amp; 7.</t>
    </r>
  </si>
  <si>
    <t xml:space="preserve">Number of eligible children with disabilities in the District                                   (Early Childhood Only)      (December 1, 2022 EC Child Count) </t>
  </si>
  <si>
    <t>9999   SAMPLE DISTRICT</t>
  </si>
  <si>
    <t>R2D2XYZ3M</t>
  </si>
  <si>
    <t>9999 SAMPLE DISTRICT</t>
  </si>
  <si>
    <t>65000 - Travel/Contracts with Cooperatives</t>
  </si>
  <si>
    <t>Excess Cost Calculation(AFR)</t>
  </si>
  <si>
    <t xml:space="preserve">LEA #/District: </t>
  </si>
  <si>
    <t xml:space="preserve">Fiscal Year </t>
  </si>
  <si>
    <t>2022-23 (2021-22 AFR)</t>
  </si>
  <si>
    <t>Grade Allocations for 3rd Quarter ADM for Year of AFR and Dec. 1st Child Count for previous year (December 1, 2021)</t>
  </si>
  <si>
    <t>All Students</t>
  </si>
  <si>
    <t>Elementary K-6 3rd Quarter ADM</t>
  </si>
  <si>
    <t xml:space="preserve">Secondary 7-12 3rd Quarter ADM  </t>
  </si>
  <si>
    <t>Will populate to Line 7, Tab 2</t>
  </si>
  <si>
    <t>SPED Students</t>
  </si>
  <si>
    <t xml:space="preserve">Elementary K-6 Dec. 1 Child Count: # </t>
  </si>
  <si>
    <t xml:space="preserve">             Secondary 7-12 Dec. 1 Child Count: # </t>
  </si>
  <si>
    <t>Will populate to Line 9, Tab 2</t>
  </si>
  <si>
    <t xml:space="preserve">           % of Elementary ADM for district:  </t>
  </si>
  <si>
    <t xml:space="preserve">% of current year Dec. 1 Child Count:    </t>
  </si>
  <si>
    <t xml:space="preserve">            % of Secondary ADM for district:</t>
  </si>
  <si>
    <t xml:space="preserve">% of current year Dec. 1 Child Count:   </t>
  </si>
  <si>
    <t>https://dese.ade.arkansas.gov/Offices/special-education/funding-and-finance/finance-forms</t>
  </si>
  <si>
    <t>Excess Cost Calculation (AFR) Summary Report</t>
  </si>
  <si>
    <t>LEA # &amp; DISTRICT</t>
  </si>
  <si>
    <t>Expenditure Type</t>
  </si>
  <si>
    <t>Elementary</t>
  </si>
  <si>
    <t>Secondary</t>
  </si>
  <si>
    <t xml:space="preserve">District </t>
  </si>
  <si>
    <t>ADM % for Elementary &amp; Secondary from Tab 1)</t>
  </si>
  <si>
    <r>
      <t xml:space="preserve">Total Expenditures Less C.O. &amp; D.S. </t>
    </r>
    <r>
      <rPr>
        <b/>
        <sz val="12"/>
        <color theme="1"/>
        <rFont val="Calibri"/>
        <family val="2"/>
        <scheme val="minor"/>
      </rPr>
      <t>Excess Cost: Report 1</t>
    </r>
  </si>
  <si>
    <t>Put Total from Excess Cost Report 1 in cell E7</t>
  </si>
  <si>
    <r>
      <t xml:space="preserve">Federal Funds </t>
    </r>
    <r>
      <rPr>
        <b/>
        <sz val="12"/>
        <color rgb="FF000000"/>
        <rFont val="Calibri"/>
        <family val="2"/>
        <scheme val="minor"/>
      </rPr>
      <t>Excess Cost: Report 2</t>
    </r>
  </si>
  <si>
    <t>Put Total from Excess Cost Report 2 in cell E8</t>
  </si>
  <si>
    <r>
      <t xml:space="preserve">State/Local MOE </t>
    </r>
    <r>
      <rPr>
        <b/>
        <sz val="12"/>
        <color theme="1"/>
        <rFont val="Calibri"/>
        <family val="2"/>
        <scheme val="minor"/>
      </rPr>
      <t>Excess Cost: Report 3</t>
    </r>
  </si>
  <si>
    <t>Put Total from Excess Cost Report 3 in cell E9</t>
  </si>
  <si>
    <r>
      <t xml:space="preserve">State/Local Title IA and Title III A&amp;B </t>
    </r>
    <r>
      <rPr>
        <b/>
        <sz val="12"/>
        <color rgb="FF000000"/>
        <rFont val="Calibri"/>
        <family val="2"/>
        <scheme val="minor"/>
      </rPr>
      <t>Excess Cost: Report 4</t>
    </r>
  </si>
  <si>
    <t>Put Total from Excess Cost Report 4 in cell E10</t>
  </si>
  <si>
    <t>Total Expenditures Less Deductions</t>
  </si>
  <si>
    <t>3 Quarter ADM for 20-21</t>
  </si>
  <si>
    <t>Average Exp Per Student (APPE)</t>
  </si>
  <si>
    <t>Total Minimum Amount That Must Be Spent Before Using Part B funds</t>
  </si>
  <si>
    <t>Elementary 1-Dec-21</t>
  </si>
  <si>
    <t>Secondary 1-Dec-21</t>
  </si>
  <si>
    <t>Elementary 3rd Quarter ADM 21-22</t>
  </si>
  <si>
    <t>Secondary 3rd Quarter ADM 21-222</t>
  </si>
  <si>
    <t>Secondary 3rd Quarter ADM 21-22</t>
  </si>
  <si>
    <t>How to pull Budget Reports.</t>
  </si>
  <si>
    <t>Child Count (12-1-21)</t>
  </si>
  <si>
    <t>Fiscal Year: 2021-22 (2021-22 AFR)</t>
  </si>
  <si>
    <t>Amount still needed to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</si>
</sst>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quot;$&quot;#,##0.00"/>
    <numFmt numFmtId="165" formatCode="0000"/>
    <numFmt numFmtId="166" formatCode="0.00000"/>
    <numFmt numFmtId="167" formatCode="#,##0.00000_);[Red]\(#,##0.00000\)"/>
    <numFmt numFmtId="168" formatCode="#,##0.000000000000"/>
  </numFmts>
  <fonts count="50" x14ac:knownFonts="1">
    <font>
      <sz val="11"/>
      <color theme="1"/>
      <name val="Calibri"/>
      <family val="2"/>
      <scheme val="minor"/>
    </font>
    <font>
      <sz val="11"/>
      <color theme="1"/>
      <name val="Calibri"/>
      <family val="2"/>
      <scheme val="minor"/>
    </font>
    <font>
      <b/>
      <sz val="11"/>
      <color theme="0"/>
      <name val="Calibri"/>
      <family val="2"/>
      <scheme val="minor"/>
    </font>
    <font>
      <sz val="12"/>
      <color theme="1"/>
      <name val="Calibri"/>
      <family val="2"/>
      <scheme val="minor"/>
    </font>
    <font>
      <sz val="12"/>
      <color rgb="FF000000"/>
      <name val="Calibri"/>
      <family val="2"/>
    </font>
    <font>
      <sz val="12"/>
      <color rgb="FF000000"/>
      <name val="Calibri"/>
      <family val="2"/>
      <scheme val="minor"/>
    </font>
    <font>
      <sz val="12"/>
      <name val="Calibri"/>
      <family val="2"/>
      <scheme val="minor"/>
    </font>
    <font>
      <sz val="11"/>
      <color rgb="FF282829"/>
      <name val="Segoe UI"/>
      <family val="2"/>
    </font>
    <font>
      <b/>
      <sz val="11"/>
      <color theme="1"/>
      <name val="Calibri"/>
      <family val="2"/>
      <scheme val="minor"/>
    </font>
    <font>
      <u/>
      <sz val="11"/>
      <color theme="10"/>
      <name val="Calibri"/>
      <family val="2"/>
      <scheme val="minor"/>
    </font>
    <font>
      <b/>
      <sz val="18"/>
      <color theme="1"/>
      <name val="Calibri"/>
      <family val="2"/>
      <scheme val="minor"/>
    </font>
    <font>
      <b/>
      <sz val="13"/>
      <color rgb="FFFF0000"/>
      <name val="Calibri"/>
      <family val="2"/>
      <scheme val="minor"/>
    </font>
    <font>
      <sz val="15"/>
      <color theme="1"/>
      <name val="Calibri"/>
      <family val="2"/>
      <scheme val="minor"/>
    </font>
    <font>
      <b/>
      <sz val="14"/>
      <color theme="1"/>
      <name val="Calibri"/>
      <family val="2"/>
      <scheme val="minor"/>
    </font>
    <font>
      <b/>
      <sz val="16"/>
      <color theme="1"/>
      <name val="Calibri"/>
      <family val="2"/>
      <scheme val="minor"/>
    </font>
    <font>
      <b/>
      <sz val="11"/>
      <name val="Calibri"/>
      <family val="2"/>
      <scheme val="minor"/>
    </font>
    <font>
      <b/>
      <sz val="11"/>
      <color rgb="FF7030A0"/>
      <name val="Calibri"/>
      <family val="2"/>
      <scheme val="minor"/>
    </font>
    <font>
      <b/>
      <sz val="12"/>
      <color rgb="FF7030A0"/>
      <name val="Calibri"/>
      <family val="2"/>
      <scheme val="minor"/>
    </font>
    <font>
      <b/>
      <sz val="14"/>
      <color theme="1"/>
      <name val="Times New Roman"/>
      <family val="1"/>
    </font>
    <font>
      <sz val="14"/>
      <color theme="1"/>
      <name val="Calibri"/>
      <family val="2"/>
      <scheme val="minor"/>
    </font>
    <font>
      <b/>
      <sz val="12"/>
      <color theme="1"/>
      <name val="Calibri"/>
      <family val="2"/>
      <scheme val="minor"/>
    </font>
    <font>
      <b/>
      <sz val="12"/>
      <name val="Calibri"/>
      <family val="2"/>
      <scheme val="minor"/>
    </font>
    <font>
      <b/>
      <sz val="14"/>
      <color rgb="FFFF0000"/>
      <name val="Calibri"/>
      <family val="2"/>
      <scheme val="minor"/>
    </font>
    <font>
      <b/>
      <u/>
      <sz val="11"/>
      <color theme="1"/>
      <name val="Calibri"/>
      <family val="2"/>
      <scheme val="minor"/>
    </font>
    <font>
      <b/>
      <sz val="14"/>
      <color theme="1"/>
      <name val="Arial"/>
      <family val="2"/>
    </font>
    <font>
      <b/>
      <sz val="14"/>
      <name val="Arial"/>
      <family val="2"/>
    </font>
    <font>
      <b/>
      <sz val="12"/>
      <color rgb="FFFF0000"/>
      <name val="Arial"/>
      <family val="2"/>
    </font>
    <font>
      <b/>
      <sz val="18"/>
      <color rgb="FFFF0000"/>
      <name val="Arial"/>
      <family val="2"/>
    </font>
    <font>
      <sz val="18"/>
      <color theme="1"/>
      <name val="Calibri"/>
      <family val="2"/>
      <scheme val="minor"/>
    </font>
    <font>
      <u/>
      <sz val="18"/>
      <color theme="10"/>
      <name val="Arial"/>
      <family val="2"/>
    </font>
    <font>
      <b/>
      <sz val="15"/>
      <color theme="1"/>
      <name val="Arial"/>
      <family val="2"/>
    </font>
    <font>
      <b/>
      <u/>
      <sz val="20"/>
      <color rgb="FFFF0000"/>
      <name val="Arial"/>
      <family val="2"/>
    </font>
    <font>
      <sz val="14"/>
      <color theme="1"/>
      <name val="Arial"/>
      <family val="2"/>
    </font>
    <font>
      <b/>
      <u/>
      <sz val="14"/>
      <color rgb="FFFF0000"/>
      <name val="Arial"/>
      <family val="2"/>
    </font>
    <font>
      <b/>
      <sz val="12"/>
      <name val="Arial"/>
      <family val="2"/>
    </font>
    <font>
      <b/>
      <sz val="14"/>
      <color rgb="FFFF0000"/>
      <name val="Arial"/>
      <family val="2"/>
    </font>
    <font>
      <sz val="11"/>
      <name val="Calibri"/>
      <family val="2"/>
      <scheme val="minor"/>
    </font>
    <font>
      <b/>
      <sz val="14"/>
      <color rgb="FFFF0000"/>
      <name val="Times New Roman"/>
      <family val="1"/>
    </font>
    <font>
      <b/>
      <sz val="16"/>
      <name val="Arial"/>
      <family val="2"/>
    </font>
    <font>
      <sz val="14"/>
      <color rgb="FFFF0000"/>
      <name val="Arial"/>
      <family val="2"/>
    </font>
    <font>
      <b/>
      <sz val="16"/>
      <color theme="1"/>
      <name val="Arial"/>
      <family val="2"/>
    </font>
    <font>
      <b/>
      <u/>
      <sz val="14"/>
      <color theme="10"/>
      <name val="Calibri"/>
      <family val="2"/>
      <scheme val="minor"/>
    </font>
    <font>
      <b/>
      <u/>
      <sz val="14"/>
      <color theme="10"/>
      <name val="Arial"/>
      <family val="2"/>
    </font>
    <font>
      <b/>
      <u/>
      <sz val="16"/>
      <color theme="10"/>
      <name val="Arial"/>
      <family val="2"/>
    </font>
    <font>
      <sz val="8"/>
      <name val="Calibri"/>
      <family val="2"/>
      <scheme val="minor"/>
    </font>
    <font>
      <sz val="11"/>
      <color rgb="FFFF0000"/>
      <name val="Calibri"/>
      <family val="2"/>
      <scheme val="minor"/>
    </font>
    <font>
      <sz val="14"/>
      <color rgb="FF000000"/>
      <name val="Calibri"/>
      <family val="2"/>
      <scheme val="minor"/>
    </font>
    <font>
      <b/>
      <sz val="14"/>
      <color rgb="FF000000"/>
      <name val="Calibri"/>
      <family val="2"/>
      <scheme val="minor"/>
    </font>
    <font>
      <b/>
      <sz val="12"/>
      <color rgb="FF000000"/>
      <name val="Calibri"/>
      <family val="2"/>
      <scheme val="minor"/>
    </font>
    <font>
      <b/>
      <sz val="16"/>
      <color rgb="FFFF0000"/>
      <name val="Calibri"/>
      <family val="2"/>
      <scheme val="minor"/>
    </font>
  </fonts>
  <fills count="20">
    <fill>
      <patternFill patternType="none"/>
    </fill>
    <fill>
      <patternFill patternType="gray125"/>
    </fill>
    <fill>
      <patternFill patternType="solid">
        <fgColor theme="9" tint="0.59999389629810485"/>
        <bgColor indexed="64"/>
      </patternFill>
    </fill>
    <fill>
      <patternFill patternType="solid">
        <fgColor theme="4"/>
        <bgColor theme="4"/>
      </patternFill>
    </fill>
    <fill>
      <patternFill patternType="solid">
        <fgColor theme="5" tint="0.79998168889431442"/>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CCCC"/>
        <bgColor indexed="64"/>
      </patternFill>
    </fill>
    <fill>
      <patternFill patternType="solid">
        <fgColor rgb="FFDDEEFF"/>
        <bgColor indexed="64"/>
      </patternFill>
    </fill>
    <fill>
      <patternFill patternType="solid">
        <fgColor rgb="FFF5F5FF"/>
        <bgColor indexed="64"/>
      </patternFill>
    </fill>
    <fill>
      <patternFill patternType="solid">
        <fgColor rgb="FF92D050"/>
        <bgColor indexed="64"/>
      </patternFill>
    </fill>
    <fill>
      <patternFill patternType="solid">
        <fgColor rgb="FF00B0F0"/>
        <bgColor indexed="64"/>
      </patternFill>
    </fill>
    <fill>
      <patternFill patternType="solid">
        <fgColor rgb="FF7030A0"/>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auto="1"/>
      </right>
      <top/>
      <bottom/>
      <diagonal/>
    </border>
    <border>
      <left style="thin">
        <color indexed="64"/>
      </left>
      <right/>
      <top/>
      <bottom/>
      <diagonal/>
    </border>
    <border>
      <left style="thin">
        <color auto="1"/>
      </left>
      <right/>
      <top style="thin">
        <color theme="4" tint="0.39997558519241921"/>
      </top>
      <bottom style="thin">
        <color auto="1"/>
      </bottom>
      <diagonal/>
    </border>
    <border>
      <left style="medium">
        <color indexed="64"/>
      </left>
      <right/>
      <top/>
      <bottom/>
      <diagonal/>
    </border>
    <border>
      <left/>
      <right/>
      <top style="thin">
        <color theme="4" tint="0.39997558519241921"/>
      </top>
      <bottom style="thin">
        <color auto="1"/>
      </bottom>
      <diagonal/>
    </border>
    <border>
      <left style="thin">
        <color auto="1"/>
      </left>
      <right style="thin">
        <color auto="1"/>
      </right>
      <top style="thin">
        <color theme="4" tint="0.39997558519241921"/>
      </top>
      <bottom style="thin">
        <color auto="1"/>
      </bottom>
      <diagonal/>
    </border>
    <border>
      <left style="thin">
        <color theme="0" tint="-0.14999847407452621"/>
      </left>
      <right style="thin">
        <color theme="0" tint="-0.14999847407452621"/>
      </right>
      <top style="thin">
        <color theme="0" tint="-0.14999847407452621"/>
      </top>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right/>
      <top style="thin">
        <color theme="0" tint="-0.14999847407452621"/>
      </top>
      <bottom/>
      <diagonal/>
    </border>
    <border>
      <left/>
      <right/>
      <top/>
      <bottom style="thin">
        <color theme="3" tint="0.39997558519241921"/>
      </bottom>
      <diagonal/>
    </border>
    <border>
      <left/>
      <right style="thin">
        <color theme="0"/>
      </right>
      <top style="thin">
        <color theme="3" tint="0.39997558519241921"/>
      </top>
      <bottom style="thin">
        <color theme="0"/>
      </bottom>
      <diagonal/>
    </border>
    <border>
      <left/>
      <right/>
      <top style="thin">
        <color theme="3" tint="0.39997558519241921"/>
      </top>
      <bottom/>
      <diagonal/>
    </border>
    <border>
      <left style="thin">
        <color theme="0"/>
      </left>
      <right/>
      <top style="thin">
        <color theme="3" tint="0.39997558519241921"/>
      </top>
      <bottom/>
      <diagonal/>
    </border>
    <border>
      <left style="thin">
        <color theme="0"/>
      </left>
      <right style="thin">
        <color theme="0"/>
      </right>
      <top style="thin">
        <color theme="3" tint="0.39997558519241921"/>
      </top>
      <bottom style="thin">
        <color theme="0"/>
      </bottom>
      <diagonal/>
    </border>
    <border>
      <left style="thin">
        <color theme="0"/>
      </left>
      <right/>
      <top style="thin">
        <color theme="3" tint="0.39997558519241921"/>
      </top>
      <bottom style="thin">
        <color theme="0"/>
      </bottom>
      <diagonal/>
    </border>
    <border>
      <left style="thin">
        <color theme="0"/>
      </left>
      <right/>
      <top/>
      <bottom/>
      <diagonal/>
    </border>
    <border>
      <left style="thin">
        <color theme="0"/>
      </left>
      <right style="thin">
        <color theme="0"/>
      </right>
      <top/>
      <bottom style="thin">
        <color theme="0"/>
      </bottom>
      <diagonal/>
    </border>
    <border>
      <left style="thin">
        <color theme="0"/>
      </left>
      <right/>
      <top style="thin">
        <color theme="0"/>
      </top>
      <bottom style="thin">
        <color theme="3" tint="0.39997558519241921"/>
      </bottom>
      <diagonal/>
    </border>
    <border>
      <left style="thin">
        <color theme="4" tint="0.79998168889431442"/>
      </left>
      <right/>
      <top/>
      <bottom/>
      <diagonal/>
    </border>
    <border>
      <left/>
      <right/>
      <top style="thin">
        <color theme="0"/>
      </top>
      <bottom style="thin">
        <color theme="4"/>
      </bottom>
      <diagonal/>
    </border>
    <border>
      <left style="thin">
        <color theme="0"/>
      </left>
      <right style="thin">
        <color theme="0"/>
      </right>
      <top style="thin">
        <color theme="3" tint="0.39997558519241921"/>
      </top>
      <bottom style="thin">
        <color theme="4"/>
      </bottom>
      <diagonal/>
    </border>
    <border>
      <left style="thin">
        <color theme="0"/>
      </left>
      <right style="thin">
        <color theme="0"/>
      </right>
      <top/>
      <bottom style="thin">
        <color theme="4"/>
      </bottom>
      <diagonal/>
    </border>
    <border>
      <left style="thin">
        <color theme="0"/>
      </left>
      <right/>
      <top style="thin">
        <color theme="3" tint="0.39997558519241921"/>
      </top>
      <bottom style="thin">
        <color theme="4"/>
      </bottom>
      <diagonal/>
    </border>
    <border>
      <left style="thin">
        <color theme="0"/>
      </left>
      <right/>
      <top style="thin">
        <color theme="3" tint="0.39997558519241921"/>
      </top>
      <bottom style="thin">
        <color theme="3" tint="0.39997558519241921"/>
      </bottom>
      <diagonal/>
    </border>
    <border>
      <left/>
      <right style="thin">
        <color theme="4" tint="0.79998168889431442"/>
      </right>
      <top/>
      <bottom/>
      <diagonal/>
    </border>
    <border>
      <left style="thin">
        <color theme="4" tint="0.79998168889431442"/>
      </left>
      <right style="thin">
        <color theme="3" tint="0.79998168889431442"/>
      </right>
      <top/>
      <bottom style="thin">
        <color theme="4" tint="0.79998168889431442"/>
      </bottom>
      <diagonal/>
    </border>
    <border>
      <left style="thin">
        <color theme="3" tint="0.79998168889431442"/>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3" tint="0.79998168889431442"/>
      </left>
      <right/>
      <top/>
      <bottom style="thin">
        <color theme="4" tint="0.79998168889431442"/>
      </bottom>
      <diagonal/>
    </border>
    <border>
      <left/>
      <right/>
      <top/>
      <bottom style="thin">
        <color theme="0"/>
      </bottom>
      <diagonal/>
    </border>
  </borders>
  <cellStyleXfs count="5">
    <xf numFmtId="0" fontId="0" fillId="0" borderId="0"/>
    <xf numFmtId="43" fontId="1" fillId="0" borderId="0" applyFont="0" applyFill="0" applyBorder="0" applyAlignment="0" applyProtection="0"/>
    <xf numFmtId="0" fontId="9"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35">
    <xf numFmtId="0" fontId="0" fillId="0" borderId="0" xfId="0"/>
    <xf numFmtId="0" fontId="3" fillId="0" borderId="1" xfId="0" quotePrefix="1" applyFont="1" applyBorder="1" applyAlignment="1">
      <alignment horizontal="center"/>
    </xf>
    <xf numFmtId="0" fontId="3" fillId="0" borderId="1" xfId="0" applyFont="1" applyBorder="1" applyAlignment="1">
      <alignment horizontal="center"/>
    </xf>
    <xf numFmtId="0" fontId="4" fillId="0" borderId="1" xfId="0" applyFont="1" applyBorder="1" applyAlignment="1">
      <alignment horizontal="center" vertical="center"/>
    </xf>
    <xf numFmtId="0" fontId="5" fillId="0" borderId="1" xfId="0" applyFont="1" applyBorder="1" applyAlignment="1">
      <alignment horizontal="center"/>
    </xf>
    <xf numFmtId="0" fontId="6" fillId="0" borderId="1" xfId="0" quotePrefix="1" applyFont="1" applyBorder="1" applyAlignment="1">
      <alignment horizontal="center"/>
    </xf>
    <xf numFmtId="43" fontId="0" fillId="2" borderId="0" xfId="0" applyNumberFormat="1" applyFill="1"/>
    <xf numFmtId="43" fontId="0" fillId="0" borderId="1" xfId="0" applyNumberFormat="1" applyBorder="1" applyAlignment="1">
      <alignment wrapText="1"/>
    </xf>
    <xf numFmtId="43" fontId="0" fillId="0" borderId="4" xfId="0" applyNumberFormat="1" applyBorder="1" applyAlignment="1">
      <alignment wrapText="1"/>
    </xf>
    <xf numFmtId="43" fontId="1" fillId="0" borderId="1" xfId="0" applyNumberFormat="1" applyFont="1" applyBorder="1"/>
    <xf numFmtId="43" fontId="0" fillId="0" borderId="3" xfId="0" applyNumberFormat="1" applyBorder="1" applyAlignment="1">
      <alignment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3" fillId="0" borderId="3" xfId="0" applyFont="1" applyBorder="1" applyAlignment="1">
      <alignment horizontal="center"/>
    </xf>
    <xf numFmtId="43" fontId="1" fillId="0" borderId="3" xfId="0" applyNumberFormat="1" applyFont="1" applyBorder="1"/>
    <xf numFmtId="43" fontId="0" fillId="0" borderId="9" xfId="0" applyNumberFormat="1" applyBorder="1" applyAlignment="1">
      <alignment wrapText="1"/>
    </xf>
    <xf numFmtId="0" fontId="10" fillId="0" borderId="0" xfId="0" applyFont="1" applyAlignment="1">
      <alignment horizontal="centerContinuous" vertical="center"/>
    </xf>
    <xf numFmtId="0" fontId="0" fillId="0" borderId="0" xfId="0" applyAlignment="1">
      <alignment horizontal="centerContinuous" vertical="center"/>
    </xf>
    <xf numFmtId="0" fontId="0" fillId="0" borderId="1" xfId="0" applyBorder="1" applyAlignment="1">
      <alignment horizontal="left" vertical="center" wrapText="1"/>
    </xf>
    <xf numFmtId="0" fontId="0" fillId="0" borderId="1" xfId="0" applyBorder="1"/>
    <xf numFmtId="1" fontId="0" fillId="0" borderId="1" xfId="0" applyNumberFormat="1" applyBorder="1"/>
    <xf numFmtId="44" fontId="20" fillId="0" borderId="1" xfId="0" applyNumberFormat="1" applyFont="1" applyBorder="1"/>
    <xf numFmtId="0" fontId="21" fillId="6" borderId="1" xfId="0" applyFont="1" applyFill="1" applyBorder="1" applyAlignment="1">
      <alignment wrapText="1"/>
    </xf>
    <xf numFmtId="0" fontId="3" fillId="0" borderId="0" xfId="0" applyFont="1" applyAlignment="1">
      <alignment horizontal="center" vertical="center"/>
    </xf>
    <xf numFmtId="44" fontId="20" fillId="0" borderId="0" xfId="0" applyNumberFormat="1" applyFont="1"/>
    <xf numFmtId="0" fontId="14" fillId="0" borderId="11" xfId="0" applyFont="1" applyBorder="1" applyAlignment="1">
      <alignment horizontal="left" wrapText="1"/>
    </xf>
    <xf numFmtId="0" fontId="20" fillId="0" borderId="0" xfId="0" applyFont="1" applyAlignment="1">
      <alignment horizontal="center" vertical="center"/>
    </xf>
    <xf numFmtId="0" fontId="20" fillId="0" borderId="0" xfId="0" applyFont="1" applyAlignment="1">
      <alignment wrapText="1"/>
    </xf>
    <xf numFmtId="0" fontId="14" fillId="0" borderId="0" xfId="0" applyFont="1"/>
    <xf numFmtId="0" fontId="14" fillId="0" borderId="0" xfId="0" applyFont="1" applyAlignment="1">
      <alignment horizontal="left"/>
    </xf>
    <xf numFmtId="0" fontId="22" fillId="7" borderId="0" xfId="0" applyFont="1" applyFill="1" applyAlignment="1">
      <alignment horizontal="centerContinuous" vertical="center"/>
    </xf>
    <xf numFmtId="0" fontId="24" fillId="0" borderId="0" xfId="0" applyFont="1" applyAlignment="1">
      <alignment horizontal="center"/>
    </xf>
    <xf numFmtId="0" fontId="24" fillId="0" borderId="0" xfId="0" applyFont="1"/>
    <xf numFmtId="0" fontId="24" fillId="0" borderId="0" xfId="0" applyFont="1" applyAlignment="1">
      <alignment wrapText="1"/>
    </xf>
    <xf numFmtId="0" fontId="25" fillId="0" borderId="0" xfId="0" applyFont="1"/>
    <xf numFmtId="0" fontId="25" fillId="0" borderId="0" xfId="0" applyFont="1" applyAlignment="1">
      <alignment horizontal="center"/>
    </xf>
    <xf numFmtId="0" fontId="22" fillId="0" borderId="0" xfId="0" applyFont="1" applyAlignment="1">
      <alignment horizontal="left"/>
    </xf>
    <xf numFmtId="0" fontId="25" fillId="0" borderId="0" xfId="0" applyFont="1" applyAlignment="1">
      <alignment wrapText="1"/>
    </xf>
    <xf numFmtId="0" fontId="26" fillId="0" borderId="0" xfId="0" applyFont="1" applyAlignment="1">
      <alignment horizontal="left"/>
    </xf>
    <xf numFmtId="0" fontId="27" fillId="0" borderId="0" xfId="0" applyFont="1"/>
    <xf numFmtId="0" fontId="28" fillId="0" borderId="0" xfId="0" applyFont="1"/>
    <xf numFmtId="0" fontId="29" fillId="0" borderId="0" xfId="2" applyFont="1"/>
    <xf numFmtId="0" fontId="27" fillId="0" borderId="0" xfId="0" applyFont="1" applyAlignment="1">
      <alignment horizontal="center"/>
    </xf>
    <xf numFmtId="0" fontId="24" fillId="0" borderId="0" xfId="0" applyFont="1" applyAlignment="1">
      <alignment horizontal="left"/>
    </xf>
    <xf numFmtId="0" fontId="30" fillId="0" borderId="0" xfId="0" applyFont="1" applyAlignment="1">
      <alignment horizontal="left" vertical="top" wrapText="1"/>
    </xf>
    <xf numFmtId="0" fontId="31" fillId="0" borderId="0" xfId="0" applyFont="1" applyAlignment="1">
      <alignment horizontal="left"/>
    </xf>
    <xf numFmtId="0" fontId="32" fillId="0" borderId="0" xfId="0" applyFont="1"/>
    <xf numFmtId="0" fontId="24" fillId="0" borderId="0" xfId="0" applyFont="1" applyAlignment="1">
      <alignment vertical="center" wrapText="1"/>
    </xf>
    <xf numFmtId="164" fontId="32" fillId="0" borderId="1" xfId="0" applyNumberFormat="1" applyFont="1" applyBorder="1"/>
    <xf numFmtId="0" fontId="0" fillId="6" borderId="0" xfId="0" applyFill="1"/>
    <xf numFmtId="164" fontId="32" fillId="0" borderId="0" xfId="0" applyNumberFormat="1" applyFont="1"/>
    <xf numFmtId="0" fontId="22" fillId="0" borderId="0" xfId="0" applyFont="1"/>
    <xf numFmtId="0" fontId="35" fillId="0" borderId="0" xfId="0" applyFont="1"/>
    <xf numFmtId="0" fontId="35" fillId="0" borderId="0" xfId="0" applyFont="1" applyAlignment="1">
      <alignment horizontal="left" vertical="top"/>
    </xf>
    <xf numFmtId="0" fontId="13" fillId="0" borderId="0" xfId="0" applyFont="1" applyAlignment="1">
      <alignment horizontal="center"/>
    </xf>
    <xf numFmtId="164" fontId="19" fillId="0" borderId="0" xfId="0" applyNumberFormat="1" applyFont="1"/>
    <xf numFmtId="0" fontId="24" fillId="0" borderId="0" xfId="0" applyFont="1" applyAlignment="1">
      <alignment horizontal="left" vertical="top" wrapText="1"/>
    </xf>
    <xf numFmtId="0" fontId="0" fillId="0" borderId="1" xfId="0" applyBorder="1" applyAlignment="1">
      <alignment horizontal="center" vertical="center" wrapText="1"/>
    </xf>
    <xf numFmtId="165" fontId="3" fillId="0" borderId="1" xfId="0" applyNumberFormat="1" applyFont="1" applyBorder="1" applyAlignment="1">
      <alignment horizontal="left"/>
    </xf>
    <xf numFmtId="43" fontId="0" fillId="0" borderId="1" xfId="1" applyFont="1" applyFill="1" applyBorder="1"/>
    <xf numFmtId="43" fontId="0" fillId="0" borderId="1" xfId="1" applyFont="1" applyBorder="1"/>
    <xf numFmtId="43" fontId="0" fillId="0" borderId="1" xfId="1" applyFont="1" applyBorder="1" applyAlignment="1">
      <alignment horizontal="center"/>
    </xf>
    <xf numFmtId="43" fontId="0" fillId="0" borderId="3" xfId="1" applyFont="1" applyBorder="1"/>
    <xf numFmtId="43" fontId="0" fillId="0" borderId="7" xfId="0" applyNumberFormat="1" applyBorder="1" applyAlignment="1">
      <alignment wrapText="1"/>
    </xf>
    <xf numFmtId="43" fontId="0" fillId="0" borderId="5" xfId="0" applyNumberFormat="1" applyBorder="1" applyAlignment="1">
      <alignment wrapText="1"/>
    </xf>
    <xf numFmtId="43" fontId="0" fillId="0" borderId="6" xfId="0" applyNumberFormat="1" applyBorder="1" applyAlignment="1">
      <alignment wrapText="1"/>
    </xf>
    <xf numFmtId="44" fontId="0" fillId="0" borderId="0" xfId="0" applyNumberFormat="1"/>
    <xf numFmtId="0" fontId="0" fillId="0" borderId="16" xfId="0" applyBorder="1" applyAlignment="1">
      <alignment horizontal="center"/>
    </xf>
    <xf numFmtId="0" fontId="0" fillId="0" borderId="15"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6" xfId="0" applyBorder="1" applyAlignment="1">
      <alignment horizontal="center"/>
    </xf>
    <xf numFmtId="165" fontId="3" fillId="0" borderId="5" xfId="0" applyNumberFormat="1" applyFont="1" applyBorder="1" applyAlignment="1">
      <alignment horizontal="left"/>
    </xf>
    <xf numFmtId="165" fontId="6" fillId="0" borderId="5" xfId="0" applyNumberFormat="1" applyFont="1" applyBorder="1" applyAlignment="1">
      <alignment horizontal="left"/>
    </xf>
    <xf numFmtId="43" fontId="0" fillId="0" borderId="8" xfId="0" applyNumberFormat="1" applyBorder="1" applyAlignment="1">
      <alignment wrapText="1"/>
    </xf>
    <xf numFmtId="0" fontId="0" fillId="0" borderId="5" xfId="0" applyBorder="1" applyAlignment="1">
      <alignment horizontal="center" vertical="center" wrapText="1"/>
    </xf>
    <xf numFmtId="43" fontId="36" fillId="2" borderId="0" xfId="0" applyNumberFormat="1" applyFont="1" applyFill="1"/>
    <xf numFmtId="44" fontId="0" fillId="0" borderId="1" xfId="0" applyNumberFormat="1" applyBorder="1"/>
    <xf numFmtId="0" fontId="0" fillId="0" borderId="0" xfId="0" applyAlignment="1">
      <alignment horizontal="left"/>
    </xf>
    <xf numFmtId="0" fontId="0" fillId="0" borderId="0" xfId="0" applyProtection="1">
      <protection locked="0"/>
    </xf>
    <xf numFmtId="0" fontId="2" fillId="3" borderId="17" xfId="0" applyFont="1" applyFill="1" applyBorder="1" applyAlignment="1" applyProtection="1">
      <alignment horizontal="center" vertical="center" wrapText="1"/>
      <protection locked="0"/>
    </xf>
    <xf numFmtId="0" fontId="0" fillId="0" borderId="0" xfId="0" applyAlignment="1" applyProtection="1">
      <alignment horizontal="center"/>
      <protection locked="0"/>
    </xf>
    <xf numFmtId="3" fontId="0" fillId="0" borderId="1" xfId="0" applyNumberFormat="1" applyBorder="1"/>
    <xf numFmtId="164" fontId="0" fillId="0" borderId="1" xfId="0" applyNumberFormat="1" applyBorder="1"/>
    <xf numFmtId="0" fontId="11" fillId="0" borderId="0" xfId="0" applyFont="1"/>
    <xf numFmtId="0" fontId="12" fillId="0" borderId="0" xfId="0" applyFont="1"/>
    <xf numFmtId="0" fontId="14" fillId="4" borderId="9" xfId="0" applyFont="1" applyFill="1" applyBorder="1" applyAlignment="1">
      <alignment vertical="center"/>
    </xf>
    <xf numFmtId="0" fontId="14" fillId="4" borderId="10" xfId="0" applyFont="1" applyFill="1" applyBorder="1" applyAlignment="1">
      <alignment vertical="center"/>
    </xf>
    <xf numFmtId="0" fontId="14" fillId="4" borderId="6" xfId="0" applyFont="1" applyFill="1" applyBorder="1" applyAlignment="1">
      <alignment vertical="center"/>
    </xf>
    <xf numFmtId="0" fontId="0" fillId="0" borderId="1" xfId="0" applyBorder="1" applyAlignment="1">
      <alignment horizontal="center" vertical="center"/>
    </xf>
    <xf numFmtId="0" fontId="15" fillId="5" borderId="1" xfId="0" applyFont="1" applyFill="1" applyBorder="1" applyAlignment="1">
      <alignment horizontal="left" wrapText="1"/>
    </xf>
    <xf numFmtId="0" fontId="0" fillId="0" borderId="6" xfId="0" applyBorder="1" applyAlignment="1">
      <alignment horizontal="left" vertical="center" wrapText="1"/>
    </xf>
    <xf numFmtId="0" fontId="9" fillId="0" borderId="0" xfId="2" applyProtection="1"/>
    <xf numFmtId="0" fontId="0" fillId="0" borderId="1" xfId="0" applyBorder="1" applyAlignment="1">
      <alignment vertical="top" wrapText="1"/>
    </xf>
    <xf numFmtId="0" fontId="0" fillId="0" borderId="1" xfId="0" applyBorder="1" applyAlignment="1">
      <alignment wrapText="1"/>
    </xf>
    <xf numFmtId="0" fontId="0" fillId="0" borderId="10" xfId="0" applyBorder="1" applyAlignment="1">
      <alignment horizontal="left" vertical="center" wrapText="1"/>
    </xf>
    <xf numFmtId="0" fontId="0" fillId="0" borderId="0" xfId="0" applyAlignment="1">
      <alignment horizontal="center"/>
    </xf>
    <xf numFmtId="0" fontId="0" fillId="0" borderId="16" xfId="0" applyBorder="1"/>
    <xf numFmtId="164" fontId="0" fillId="0" borderId="0" xfId="0" applyNumberFormat="1"/>
    <xf numFmtId="0" fontId="0" fillId="6" borderId="18" xfId="0" applyFill="1" applyBorder="1"/>
    <xf numFmtId="164" fontId="32" fillId="0" borderId="3" xfId="0" applyNumberFormat="1" applyFont="1" applyBorder="1" applyAlignment="1">
      <alignment horizontal="right"/>
    </xf>
    <xf numFmtId="0" fontId="0" fillId="0" borderId="0" xfId="0" applyAlignment="1">
      <alignment wrapText="1"/>
    </xf>
    <xf numFmtId="0" fontId="18" fillId="0" borderId="0" xfId="0" applyFont="1" applyAlignment="1">
      <alignment vertical="center"/>
    </xf>
    <xf numFmtId="0" fontId="18" fillId="0" borderId="0" xfId="0" applyFont="1"/>
    <xf numFmtId="0" fontId="37" fillId="0" borderId="0" xfId="0" applyFont="1"/>
    <xf numFmtId="0" fontId="19" fillId="0" borderId="0" xfId="0" applyFont="1" applyAlignment="1">
      <alignment horizontal="center"/>
    </xf>
    <xf numFmtId="0" fontId="9" fillId="0" borderId="0" xfId="2" applyBorder="1" applyAlignment="1">
      <alignment horizontal="center"/>
    </xf>
    <xf numFmtId="0" fontId="0" fillId="0" borderId="9" xfId="0" applyBorder="1"/>
    <xf numFmtId="0" fontId="0" fillId="12" borderId="0" xfId="0" applyFill="1" applyAlignment="1">
      <alignment vertical="top" wrapText="1"/>
    </xf>
    <xf numFmtId="0" fontId="32" fillId="10" borderId="13" xfId="0" applyFont="1" applyFill="1" applyBorder="1"/>
    <xf numFmtId="0" fontId="32" fillId="10" borderId="12" xfId="0" applyFont="1" applyFill="1" applyBorder="1"/>
    <xf numFmtId="0" fontId="32" fillId="10" borderId="14" xfId="0" applyFont="1" applyFill="1" applyBorder="1"/>
    <xf numFmtId="0" fontId="0" fillId="0" borderId="0" xfId="0" applyAlignment="1">
      <alignment horizontal="right"/>
    </xf>
    <xf numFmtId="164" fontId="32" fillId="0" borderId="1" xfId="0" applyNumberFormat="1" applyFont="1" applyBorder="1" applyAlignment="1">
      <alignment horizontal="right"/>
    </xf>
    <xf numFmtId="164" fontId="32" fillId="0" borderId="0" xfId="0" applyNumberFormat="1" applyFont="1" applyAlignment="1">
      <alignment horizontal="right"/>
    </xf>
    <xf numFmtId="0" fontId="32" fillId="0" borderId="9" xfId="0" applyFont="1" applyBorder="1" applyAlignment="1">
      <alignment horizontal="left" wrapText="1"/>
    </xf>
    <xf numFmtId="164" fontId="32" fillId="0" borderId="1" xfId="0" applyNumberFormat="1" applyFont="1" applyBorder="1" applyAlignment="1">
      <alignment horizontal="left" wrapText="1"/>
    </xf>
    <xf numFmtId="0" fontId="32" fillId="0" borderId="1" xfId="0" applyFont="1" applyBorder="1" applyAlignment="1">
      <alignment wrapText="1"/>
    </xf>
    <xf numFmtId="44" fontId="8" fillId="7" borderId="1" xfId="0" applyNumberFormat="1" applyFont="1" applyFill="1" applyBorder="1"/>
    <xf numFmtId="44" fontId="20" fillId="0" borderId="1" xfId="0" applyNumberFormat="1" applyFont="1" applyBorder="1" applyProtection="1">
      <protection locked="0"/>
    </xf>
    <xf numFmtId="0" fontId="0" fillId="0" borderId="1" xfId="0" applyBorder="1" applyAlignment="1" applyProtection="1">
      <alignment horizontal="center"/>
      <protection locked="0"/>
    </xf>
    <xf numFmtId="164" fontId="32" fillId="0" borderId="3" xfId="0" applyNumberFormat="1" applyFont="1" applyBorder="1" applyAlignment="1" applyProtection="1">
      <alignment horizontal="right"/>
      <protection locked="0"/>
    </xf>
    <xf numFmtId="164" fontId="32" fillId="6" borderId="3" xfId="0" applyNumberFormat="1" applyFont="1" applyFill="1" applyBorder="1" applyAlignment="1" applyProtection="1">
      <alignment horizontal="right"/>
      <protection locked="0"/>
    </xf>
    <xf numFmtId="164" fontId="32" fillId="0" borderId="1" xfId="0" applyNumberFormat="1" applyFont="1" applyBorder="1" applyAlignment="1" applyProtection="1">
      <alignment horizontal="right"/>
      <protection locked="0"/>
    </xf>
    <xf numFmtId="164" fontId="32" fillId="0" borderId="3" xfId="0" applyNumberFormat="1" applyFont="1" applyBorder="1" applyProtection="1">
      <protection locked="0"/>
    </xf>
    <xf numFmtId="164" fontId="32" fillId="6" borderId="3" xfId="0" applyNumberFormat="1" applyFont="1" applyFill="1" applyBorder="1" applyProtection="1">
      <protection locked="0"/>
    </xf>
    <xf numFmtId="0" fontId="41" fillId="0" borderId="0" xfId="2" applyFont="1" applyAlignment="1">
      <alignment horizontal="center"/>
    </xf>
    <xf numFmtId="0" fontId="41" fillId="0" borderId="1" xfId="2" applyFont="1" applyBorder="1"/>
    <xf numFmtId="0" fontId="41" fillId="0" borderId="0" xfId="2" applyFont="1" applyAlignment="1" applyProtection="1">
      <alignment horizontal="center"/>
    </xf>
    <xf numFmtId="0" fontId="2" fillId="3" borderId="4"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0" fillId="7" borderId="1" xfId="0" applyFill="1" applyBorder="1" applyProtection="1">
      <protection locked="0"/>
    </xf>
    <xf numFmtId="0" fontId="7" fillId="0" borderId="1" xfId="0" applyFont="1" applyBorder="1" applyAlignment="1">
      <alignment horizontal="right"/>
    </xf>
    <xf numFmtId="0" fontId="43" fillId="0" borderId="0" xfId="2" applyFont="1"/>
    <xf numFmtId="1" fontId="0" fillId="0" borderId="1" xfId="0" applyNumberFormat="1" applyBorder="1" applyAlignment="1">
      <alignment horizontal="center"/>
    </xf>
    <xf numFmtId="1" fontId="0" fillId="0" borderId="3" xfId="0" applyNumberFormat="1" applyBorder="1" applyAlignment="1">
      <alignment horizontal="center"/>
    </xf>
    <xf numFmtId="3" fontId="0" fillId="0" borderId="1" xfId="0" applyNumberFormat="1" applyBorder="1" applyAlignment="1">
      <alignment horizontal="center" vertical="top"/>
    </xf>
    <xf numFmtId="0" fontId="0" fillId="0" borderId="2" xfId="0" applyBorder="1" applyAlignment="1">
      <alignment horizontal="center"/>
    </xf>
    <xf numFmtId="0" fontId="0" fillId="0" borderId="1" xfId="0" applyBorder="1" applyAlignment="1">
      <alignment horizontal="center"/>
    </xf>
    <xf numFmtId="0" fontId="3" fillId="0" borderId="2" xfId="0" quotePrefix="1" applyFont="1" applyBorder="1" applyAlignment="1">
      <alignment horizontal="center"/>
    </xf>
    <xf numFmtId="0" fontId="8" fillId="0" borderId="0" xfId="0" applyFont="1" applyAlignment="1">
      <alignment horizontal="left" vertical="center" wrapText="1"/>
    </xf>
    <xf numFmtId="0" fontId="13" fillId="0" borderId="1" xfId="0" applyFont="1" applyBorder="1"/>
    <xf numFmtId="0" fontId="13" fillId="0" borderId="0" xfId="0" applyFont="1"/>
    <xf numFmtId="0" fontId="13" fillId="0" borderId="1" xfId="0" applyFont="1" applyBorder="1" applyAlignment="1">
      <alignment wrapText="1"/>
    </xf>
    <xf numFmtId="0" fontId="22" fillId="0" borderId="1" xfId="0" applyFont="1" applyBorder="1"/>
    <xf numFmtId="0" fontId="0" fillId="14" borderId="1" xfId="0" applyFill="1" applyBorder="1" applyAlignment="1">
      <alignment wrapText="1"/>
    </xf>
    <xf numFmtId="0" fontId="0" fillId="0" borderId="21" xfId="0" applyBorder="1"/>
    <xf numFmtId="0" fontId="22" fillId="0" borderId="1" xfId="0" applyFont="1" applyBorder="1" applyAlignment="1">
      <alignment wrapText="1"/>
    </xf>
    <xf numFmtId="0" fontId="0" fillId="6" borderId="22" xfId="0" applyFill="1" applyBorder="1"/>
    <xf numFmtId="0" fontId="0" fillId="6" borderId="23" xfId="0" applyFill="1" applyBorder="1"/>
    <xf numFmtId="0" fontId="0" fillId="0" borderId="23" xfId="0" applyBorder="1"/>
    <xf numFmtId="0" fontId="0" fillId="0" borderId="24" xfId="0" applyBorder="1"/>
    <xf numFmtId="0" fontId="0" fillId="0" borderId="25" xfId="0" applyBorder="1"/>
    <xf numFmtId="9" fontId="13" fillId="0" borderId="1" xfId="0" applyNumberFormat="1" applyFont="1" applyBorder="1"/>
    <xf numFmtId="9" fontId="13" fillId="0" borderId="1" xfId="0" applyNumberFormat="1" applyFont="1" applyBorder="1" applyAlignment="1">
      <alignment horizontal="center"/>
    </xf>
    <xf numFmtId="0" fontId="0" fillId="0" borderId="26" xfId="0" applyBorder="1"/>
    <xf numFmtId="0" fontId="0" fillId="6" borderId="25" xfId="0" applyFill="1" applyBorder="1"/>
    <xf numFmtId="0" fontId="9" fillId="0" borderId="0" xfId="2"/>
    <xf numFmtId="0" fontId="14" fillId="0" borderId="27" xfId="0" applyFont="1"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13" fillId="0" borderId="34" xfId="0" applyFont="1" applyBorder="1" applyAlignment="1">
      <alignment wrapText="1"/>
    </xf>
    <xf numFmtId="0" fontId="14" fillId="0" borderId="35" xfId="0" applyFont="1" applyBorder="1"/>
    <xf numFmtId="0" fontId="0" fillId="0" borderId="36" xfId="0" applyBorder="1"/>
    <xf numFmtId="0" fontId="0" fillId="0" borderId="37" xfId="0" applyBorder="1"/>
    <xf numFmtId="0" fontId="0" fillId="0" borderId="38" xfId="0" applyBorder="1"/>
    <xf numFmtId="0" fontId="0" fillId="0" borderId="39" xfId="0" applyBorder="1"/>
    <xf numFmtId="0" fontId="0" fillId="0" borderId="40" xfId="0" applyBorder="1"/>
    <xf numFmtId="0" fontId="0" fillId="0" borderId="41" xfId="0" applyBorder="1"/>
    <xf numFmtId="0" fontId="0" fillId="0" borderId="42" xfId="0" applyBorder="1"/>
    <xf numFmtId="0" fontId="0" fillId="0" borderId="43" xfId="0" applyBorder="1"/>
    <xf numFmtId="0" fontId="0" fillId="0" borderId="44" xfId="0" applyBorder="1"/>
    <xf numFmtId="0" fontId="46" fillId="15" borderId="45" xfId="0" applyFont="1" applyFill="1" applyBorder="1" applyAlignment="1">
      <alignment vertical="center" wrapText="1"/>
    </xf>
    <xf numFmtId="0" fontId="47" fillId="15" borderId="45" xfId="0" applyFont="1" applyFill="1" applyBorder="1" applyAlignment="1">
      <alignment vertical="center" wrapText="1"/>
    </xf>
    <xf numFmtId="0" fontId="47" fillId="15" borderId="46" xfId="0" applyFont="1" applyFill="1" applyBorder="1" applyAlignment="1">
      <alignment vertical="center" wrapText="1"/>
    </xf>
    <xf numFmtId="0" fontId="47" fillId="15" borderId="47" xfId="0" applyFont="1" applyFill="1" applyBorder="1" applyAlignment="1">
      <alignment vertical="center" wrapText="1"/>
    </xf>
    <xf numFmtId="0" fontId="0" fillId="0" borderId="48" xfId="0" applyBorder="1"/>
    <xf numFmtId="0" fontId="0" fillId="0" borderId="45" xfId="0" applyBorder="1" applyAlignment="1">
      <alignment horizontal="center"/>
    </xf>
    <xf numFmtId="0" fontId="8" fillId="14" borderId="45" xfId="0" applyFont="1" applyFill="1" applyBorder="1"/>
    <xf numFmtId="9" fontId="45" fillId="0" borderId="45" xfId="4" applyFont="1" applyBorder="1" applyAlignment="1">
      <alignment horizontal="center"/>
    </xf>
    <xf numFmtId="9" fontId="45" fillId="0" borderId="46" xfId="4" applyFont="1" applyBorder="1" applyAlignment="1">
      <alignment horizontal="center"/>
    </xf>
    <xf numFmtId="9" fontId="45" fillId="0" borderId="47" xfId="0" applyNumberFormat="1" applyFont="1" applyBorder="1" applyAlignment="1">
      <alignment horizontal="center"/>
    </xf>
    <xf numFmtId="0" fontId="3" fillId="0" borderId="45" xfId="0" applyFont="1" applyBorder="1" applyAlignment="1">
      <alignment horizontal="center" wrapText="1"/>
    </xf>
    <xf numFmtId="0" fontId="3" fillId="0" borderId="45" xfId="0" applyFont="1" applyBorder="1" applyAlignment="1">
      <alignment vertical="center" wrapText="1"/>
    </xf>
    <xf numFmtId="44" fontId="3" fillId="0" borderId="45" xfId="3" applyFont="1" applyBorder="1" applyAlignment="1">
      <alignment horizontal="right" vertical="center"/>
    </xf>
    <xf numFmtId="44" fontId="3" fillId="0" borderId="46" xfId="3" applyFont="1" applyBorder="1" applyAlignment="1">
      <alignment horizontal="right" vertical="center"/>
    </xf>
    <xf numFmtId="0" fontId="8" fillId="0" borderId="49" xfId="0" applyFont="1" applyBorder="1" applyAlignment="1">
      <alignment vertical="center"/>
    </xf>
    <xf numFmtId="0" fontId="5" fillId="16" borderId="45" xfId="0" applyFont="1" applyFill="1" applyBorder="1" applyAlignment="1">
      <alignment horizontal="center" wrapText="1"/>
    </xf>
    <xf numFmtId="0" fontId="5" fillId="16" borderId="45" xfId="0" applyFont="1" applyFill="1" applyBorder="1" applyAlignment="1">
      <alignment vertical="center" wrapText="1"/>
    </xf>
    <xf numFmtId="44" fontId="5" fillId="16" borderId="45" xfId="3" applyFont="1" applyFill="1" applyBorder="1" applyAlignment="1">
      <alignment horizontal="right" vertical="center"/>
    </xf>
    <xf numFmtId="44" fontId="5" fillId="16" borderId="46" xfId="3" applyFont="1" applyFill="1" applyBorder="1" applyAlignment="1">
      <alignment horizontal="right" vertical="center"/>
    </xf>
    <xf numFmtId="0" fontId="8" fillId="0" borderId="0" xfId="0" applyFont="1" applyAlignment="1">
      <alignment vertical="center"/>
    </xf>
    <xf numFmtId="8" fontId="5" fillId="16" borderId="45" xfId="0" applyNumberFormat="1" applyFont="1" applyFill="1" applyBorder="1" applyAlignment="1">
      <alignment horizontal="right" vertical="center"/>
    </xf>
    <xf numFmtId="8" fontId="5" fillId="16" borderId="46" xfId="0" applyNumberFormat="1" applyFont="1" applyFill="1" applyBorder="1" applyAlignment="1">
      <alignment horizontal="right" vertical="center"/>
    </xf>
    <xf numFmtId="8" fontId="5" fillId="16" borderId="47" xfId="0" applyNumberFormat="1" applyFont="1" applyFill="1" applyBorder="1" applyAlignment="1">
      <alignment horizontal="right" vertical="center"/>
    </xf>
    <xf numFmtId="0" fontId="3" fillId="13" borderId="45" xfId="0" applyFont="1" applyFill="1" applyBorder="1" applyAlignment="1">
      <alignment vertical="center" wrapText="1"/>
    </xf>
    <xf numFmtId="0" fontId="3" fillId="0" borderId="45" xfId="0" applyFont="1" applyBorder="1" applyAlignment="1">
      <alignment horizontal="right" vertical="center"/>
    </xf>
    <xf numFmtId="0" fontId="3" fillId="0" borderId="46" xfId="0" applyFont="1" applyBorder="1" applyAlignment="1">
      <alignment horizontal="right" vertical="center"/>
    </xf>
    <xf numFmtId="44" fontId="5" fillId="16" borderId="47" xfId="3" applyFont="1" applyFill="1" applyBorder="1" applyAlignment="1">
      <alignment horizontal="right" vertical="center"/>
    </xf>
    <xf numFmtId="0" fontId="3" fillId="0" borderId="47" xfId="0" applyFont="1" applyBorder="1" applyAlignment="1">
      <alignment horizontal="right" vertical="center"/>
    </xf>
    <xf numFmtId="0" fontId="5" fillId="0" borderId="0" xfId="0" applyFont="1" applyAlignment="1">
      <alignment horizontal="center" vertical="center" wrapText="1"/>
    </xf>
    <xf numFmtId="0" fontId="5" fillId="0" borderId="0" xfId="0" applyFont="1" applyAlignment="1">
      <alignment vertical="center" wrapText="1"/>
    </xf>
    <xf numFmtId="8" fontId="5" fillId="0" borderId="0" xfId="0" applyNumberFormat="1" applyFont="1" applyAlignment="1">
      <alignment horizontal="right" vertical="center" wrapText="1"/>
    </xf>
    <xf numFmtId="0" fontId="0" fillId="0" borderId="0" xfId="0" applyAlignment="1">
      <alignment vertical="center" wrapText="1"/>
    </xf>
    <xf numFmtId="165" fontId="3" fillId="0" borderId="4" xfId="0" applyNumberFormat="1" applyFont="1" applyBorder="1" applyAlignment="1">
      <alignment horizontal="left"/>
    </xf>
    <xf numFmtId="165" fontId="6" fillId="0" borderId="4" xfId="0" applyNumberFormat="1" applyFont="1" applyBorder="1" applyAlignment="1">
      <alignment horizontal="left"/>
    </xf>
    <xf numFmtId="0" fontId="2" fillId="3" borderId="4" xfId="0" applyFont="1" applyFill="1" applyBorder="1" applyAlignment="1" applyProtection="1">
      <alignment horizontal="center" vertical="center"/>
      <protection locked="0"/>
    </xf>
    <xf numFmtId="0" fontId="2" fillId="3" borderId="20" xfId="0" applyFont="1" applyFill="1" applyBorder="1" applyAlignment="1">
      <alignment horizontal="center" vertical="center" wrapText="1"/>
    </xf>
    <xf numFmtId="0" fontId="49" fillId="0" borderId="35" xfId="0" applyFont="1" applyBorder="1"/>
    <xf numFmtId="166" fontId="22" fillId="0" borderId="1" xfId="0" applyNumberFormat="1" applyFont="1" applyBorder="1"/>
    <xf numFmtId="166" fontId="3" fillId="0" borderId="45" xfId="0" applyNumberFormat="1" applyFont="1" applyBorder="1" applyAlignment="1">
      <alignment horizontal="right" vertical="center"/>
    </xf>
    <xf numFmtId="166" fontId="3" fillId="0" borderId="46" xfId="0" applyNumberFormat="1" applyFont="1" applyBorder="1" applyAlignment="1">
      <alignment horizontal="right" vertical="center"/>
    </xf>
    <xf numFmtId="167" fontId="3" fillId="0" borderId="47" xfId="0" applyNumberFormat="1" applyFont="1" applyBorder="1" applyAlignment="1">
      <alignment horizontal="right" vertical="center"/>
    </xf>
    <xf numFmtId="8" fontId="3" fillId="7" borderId="47" xfId="0" applyNumberFormat="1" applyFont="1" applyFill="1" applyBorder="1" applyAlignment="1" applyProtection="1">
      <alignment horizontal="right" vertical="center"/>
      <protection locked="0"/>
    </xf>
    <xf numFmtId="8" fontId="5" fillId="17" borderId="47" xfId="0" applyNumberFormat="1" applyFont="1" applyFill="1" applyBorder="1" applyAlignment="1" applyProtection="1">
      <alignment horizontal="right" vertical="center"/>
      <protection locked="0"/>
    </xf>
    <xf numFmtId="8" fontId="3" fillId="18" borderId="47" xfId="0" applyNumberFormat="1" applyFont="1" applyFill="1" applyBorder="1" applyAlignment="1" applyProtection="1">
      <alignment horizontal="right" vertical="center"/>
      <protection locked="0"/>
    </xf>
    <xf numFmtId="8" fontId="5" fillId="19" borderId="47" xfId="0" applyNumberFormat="1" applyFont="1" applyFill="1" applyBorder="1" applyAlignment="1" applyProtection="1">
      <alignment horizontal="right" vertical="center"/>
      <protection locked="0"/>
    </xf>
    <xf numFmtId="0" fontId="41" fillId="0" borderId="0" xfId="2" applyFont="1" applyProtection="1">
      <protection locked="0"/>
    </xf>
    <xf numFmtId="43" fontId="7" fillId="0" borderId="1" xfId="0" applyNumberFormat="1" applyFont="1" applyBorder="1" applyAlignment="1">
      <alignment horizontal="right"/>
    </xf>
    <xf numFmtId="164" fontId="40" fillId="0" borderId="0" xfId="0" applyNumberFormat="1" applyFont="1" applyAlignment="1">
      <alignment horizontal="right"/>
    </xf>
    <xf numFmtId="2" fontId="0" fillId="0" borderId="0" xfId="0" applyNumberFormat="1"/>
    <xf numFmtId="164" fontId="39" fillId="0" borderId="1" xfId="0" applyNumberFormat="1" applyFont="1" applyBorder="1" applyAlignment="1">
      <alignment horizontal="left" wrapText="1"/>
    </xf>
    <xf numFmtId="0" fontId="39" fillId="0" borderId="1" xfId="0" applyFont="1" applyBorder="1" applyAlignment="1">
      <alignment horizontal="left" wrapText="1"/>
    </xf>
    <xf numFmtId="168" fontId="0" fillId="0" borderId="0" xfId="0" applyNumberFormat="1"/>
    <xf numFmtId="0" fontId="14" fillId="4" borderId="1" xfId="0" applyFont="1" applyFill="1" applyBorder="1" applyAlignment="1">
      <alignment horizontal="center"/>
    </xf>
    <xf numFmtId="164" fontId="14" fillId="4" borderId="1" xfId="0" applyNumberFormat="1" applyFont="1" applyFill="1" applyBorder="1" applyAlignment="1">
      <alignment horizontal="center"/>
    </xf>
    <xf numFmtId="0" fontId="14" fillId="4" borderId="8"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7" xfId="0" applyFont="1"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164" fontId="0" fillId="0" borderId="3" xfId="0" applyNumberFormat="1" applyBorder="1"/>
    <xf numFmtId="164" fontId="0" fillId="0" borderId="2" xfId="0" applyNumberFormat="1" applyBorder="1"/>
    <xf numFmtId="0" fontId="14" fillId="4" borderId="4"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5" xfId="0" applyFont="1" applyFill="1" applyBorder="1" applyAlignment="1">
      <alignment horizontal="center" vertical="center"/>
    </xf>
    <xf numFmtId="0" fontId="0" fillId="12" borderId="0" xfId="0" applyFill="1" applyAlignment="1">
      <alignment horizontal="left" wrapText="1"/>
    </xf>
    <xf numFmtId="0" fontId="18" fillId="0" borderId="4" xfId="0" applyFont="1" applyBorder="1" applyAlignment="1">
      <alignment horizontal="center" vertical="center"/>
    </xf>
    <xf numFmtId="0" fontId="18" fillId="0" borderId="12" xfId="0" applyFont="1" applyBorder="1" applyAlignment="1">
      <alignment horizontal="center" vertical="center"/>
    </xf>
    <xf numFmtId="0" fontId="18" fillId="0" borderId="5" xfId="0" applyFont="1" applyBorder="1" applyAlignment="1">
      <alignment horizontal="center" vertical="center"/>
    </xf>
    <xf numFmtId="0" fontId="18" fillId="0" borderId="1" xfId="0" applyFont="1" applyBorder="1" applyAlignment="1">
      <alignment horizontal="center"/>
    </xf>
    <xf numFmtId="0" fontId="37" fillId="0" borderId="1" xfId="0" applyFont="1" applyBorder="1" applyAlignment="1">
      <alignment horizontal="left"/>
    </xf>
    <xf numFmtId="0" fontId="0" fillId="0" borderId="9" xfId="0" applyBorder="1" applyAlignment="1">
      <alignment horizontal="center" wrapText="1"/>
    </xf>
    <xf numFmtId="0" fontId="0" fillId="0" borderId="10" xfId="0" applyBorder="1" applyAlignment="1">
      <alignment horizontal="center" wrapText="1"/>
    </xf>
    <xf numFmtId="0" fontId="0" fillId="0" borderId="6" xfId="0" applyBorder="1" applyAlignment="1">
      <alignment horizontal="center" wrapText="1"/>
    </xf>
    <xf numFmtId="0" fontId="19" fillId="0" borderId="16" xfId="0" applyFont="1" applyBorder="1" applyAlignment="1">
      <alignment horizontal="center"/>
    </xf>
    <xf numFmtId="0" fontId="19" fillId="0" borderId="0" xfId="0" applyFont="1" applyAlignment="1">
      <alignment horizontal="center"/>
    </xf>
    <xf numFmtId="0" fontId="19" fillId="0" borderId="15" xfId="0" applyFont="1" applyBorder="1" applyAlignment="1">
      <alignment horizontal="center"/>
    </xf>
    <xf numFmtId="0" fontId="0" fillId="0" borderId="16" xfId="0" applyBorder="1" applyAlignment="1">
      <alignment horizontal="center"/>
    </xf>
    <xf numFmtId="0" fontId="0" fillId="0" borderId="0" xfId="0" applyAlignment="1">
      <alignment horizontal="center"/>
    </xf>
    <xf numFmtId="0" fontId="0" fillId="0" borderId="15" xfId="0" applyBorder="1" applyAlignment="1">
      <alignment horizontal="center"/>
    </xf>
    <xf numFmtId="0" fontId="9" fillId="0" borderId="8" xfId="2" applyBorder="1" applyAlignment="1">
      <alignment horizontal="center"/>
    </xf>
    <xf numFmtId="0" fontId="9" fillId="0" borderId="11" xfId="2" applyBorder="1" applyAlignment="1">
      <alignment horizontal="center"/>
    </xf>
    <xf numFmtId="0" fontId="9" fillId="0" borderId="7" xfId="2" applyBorder="1" applyAlignment="1">
      <alignment horizontal="center"/>
    </xf>
    <xf numFmtId="0" fontId="8" fillId="0" borderId="15" xfId="0" applyFont="1" applyBorder="1" applyAlignment="1">
      <alignment horizontal="center"/>
    </xf>
    <xf numFmtId="0" fontId="8" fillId="7" borderId="1" xfId="0" applyFont="1" applyFill="1" applyBorder="1" applyAlignment="1">
      <alignment horizontal="center"/>
    </xf>
    <xf numFmtId="0" fontId="22" fillId="0" borderId="0" xfId="0" applyFont="1" applyAlignment="1">
      <alignment horizontal="left"/>
    </xf>
    <xf numFmtId="0" fontId="41" fillId="0" borderId="0" xfId="2" applyFont="1" applyAlignment="1">
      <alignment horizontal="center"/>
    </xf>
    <xf numFmtId="164" fontId="32" fillId="0" borderId="0" xfId="0" applyNumberFormat="1" applyFont="1" applyAlignment="1">
      <alignment horizontal="right"/>
    </xf>
    <xf numFmtId="0" fontId="24" fillId="9" borderId="13" xfId="0" applyFont="1" applyFill="1" applyBorder="1" applyAlignment="1">
      <alignment wrapText="1"/>
    </xf>
    <xf numFmtId="0" fontId="24" fillId="9" borderId="12" xfId="0" applyFont="1" applyFill="1" applyBorder="1" applyAlignment="1">
      <alignment wrapText="1"/>
    </xf>
    <xf numFmtId="0" fontId="24" fillId="9" borderId="5" xfId="0" applyFont="1" applyFill="1" applyBorder="1" applyAlignment="1">
      <alignment wrapText="1"/>
    </xf>
    <xf numFmtId="0" fontId="32" fillId="10" borderId="13" xfId="0" applyFont="1" applyFill="1" applyBorder="1" applyAlignment="1">
      <alignment horizontal="center"/>
    </xf>
    <xf numFmtId="0" fontId="32" fillId="10" borderId="12" xfId="0" applyFont="1" applyFill="1" applyBorder="1" applyAlignment="1">
      <alignment horizontal="center"/>
    </xf>
    <xf numFmtId="0" fontId="32" fillId="10" borderId="14" xfId="0" applyFont="1" applyFill="1" applyBorder="1" applyAlignment="1">
      <alignment horizontal="center"/>
    </xf>
    <xf numFmtId="0" fontId="24" fillId="0" borderId="4" xfId="0" applyFont="1" applyBorder="1"/>
    <xf numFmtId="0" fontId="24" fillId="0" borderId="12" xfId="0" applyFont="1" applyBorder="1"/>
    <xf numFmtId="0" fontId="24" fillId="0" borderId="5" xfId="0" applyFont="1" applyBorder="1"/>
    <xf numFmtId="0" fontId="32" fillId="0" borderId="4" xfId="0" applyFont="1" applyBorder="1" applyAlignment="1" applyProtection="1">
      <alignment horizontal="left" wrapText="1"/>
      <protection locked="0"/>
    </xf>
    <xf numFmtId="0" fontId="32" fillId="0" borderId="12" xfId="0" applyFont="1" applyBorder="1" applyAlignment="1" applyProtection="1">
      <alignment horizontal="left" wrapText="1"/>
      <protection locked="0"/>
    </xf>
    <xf numFmtId="0" fontId="32" fillId="0" borderId="14" xfId="0" applyFont="1" applyBorder="1" applyAlignment="1" applyProtection="1">
      <alignment horizontal="left" wrapText="1"/>
      <protection locked="0"/>
    </xf>
    <xf numFmtId="0" fontId="32" fillId="6" borderId="4" xfId="0" applyFont="1" applyFill="1" applyBorder="1" applyAlignment="1" applyProtection="1">
      <alignment horizontal="left" wrapText="1"/>
      <protection locked="0"/>
    </xf>
    <xf numFmtId="0" fontId="32" fillId="6" borderId="12" xfId="0" applyFont="1" applyFill="1" applyBorder="1" applyAlignment="1" applyProtection="1">
      <alignment horizontal="left" wrapText="1"/>
      <protection locked="0"/>
    </xf>
    <xf numFmtId="0" fontId="32" fillId="6" borderId="14" xfId="0" applyFont="1" applyFill="1" applyBorder="1" applyAlignment="1" applyProtection="1">
      <alignment horizontal="left" wrapText="1"/>
      <protection locked="0"/>
    </xf>
    <xf numFmtId="0" fontId="32" fillId="0" borderId="5" xfId="0" applyFont="1" applyBorder="1" applyAlignment="1" applyProtection="1">
      <alignment horizontal="left" wrapText="1"/>
      <protection locked="0"/>
    </xf>
    <xf numFmtId="164" fontId="32" fillId="0" borderId="4" xfId="0" applyNumberFormat="1" applyFont="1" applyBorder="1"/>
    <xf numFmtId="164" fontId="32" fillId="0" borderId="12" xfId="0" applyNumberFormat="1" applyFont="1" applyBorder="1"/>
    <xf numFmtId="164" fontId="32" fillId="0" borderId="5" xfId="0" applyNumberFormat="1" applyFont="1" applyBorder="1"/>
    <xf numFmtId="0" fontId="24" fillId="11" borderId="4" xfId="0" applyFont="1" applyFill="1" applyBorder="1"/>
    <xf numFmtId="0" fontId="24" fillId="11" borderId="12" xfId="0" applyFont="1" applyFill="1" applyBorder="1"/>
    <xf numFmtId="0" fontId="24" fillId="11" borderId="5" xfId="0" applyFont="1" applyFill="1" applyBorder="1"/>
    <xf numFmtId="0" fontId="24" fillId="9" borderId="13" xfId="0" applyFont="1" applyFill="1" applyBorder="1"/>
    <xf numFmtId="0" fontId="24" fillId="9" borderId="12" xfId="0" applyFont="1" applyFill="1" applyBorder="1"/>
    <xf numFmtId="0" fontId="24" fillId="9" borderId="5" xfId="0" applyFont="1" applyFill="1" applyBorder="1"/>
    <xf numFmtId="0" fontId="24" fillId="0" borderId="0" xfId="0" applyFont="1" applyAlignment="1">
      <alignment horizontal="center" vertical="center"/>
    </xf>
    <xf numFmtId="0" fontId="40" fillId="8" borderId="9" xfId="0" applyFont="1" applyFill="1" applyBorder="1" applyAlignment="1">
      <alignment horizontal="center" vertical="center"/>
    </xf>
    <xf numFmtId="0" fontId="24" fillId="8" borderId="10" xfId="0" applyFont="1" applyFill="1" applyBorder="1" applyAlignment="1">
      <alignment horizontal="center" vertical="center"/>
    </xf>
    <xf numFmtId="0" fontId="24" fillId="8" borderId="6" xfId="0" applyFont="1" applyFill="1" applyBorder="1" applyAlignment="1">
      <alignment horizontal="center" vertical="center"/>
    </xf>
    <xf numFmtId="0" fontId="24" fillId="8" borderId="8" xfId="0" applyFont="1" applyFill="1" applyBorder="1" applyAlignment="1">
      <alignment horizontal="center" vertical="center"/>
    </xf>
    <xf numFmtId="0" fontId="24" fillId="8" borderId="11" xfId="0" applyFont="1" applyFill="1" applyBorder="1" applyAlignment="1">
      <alignment horizontal="center" vertical="center"/>
    </xf>
    <xf numFmtId="0" fontId="24" fillId="8" borderId="7" xfId="0" applyFont="1" applyFill="1" applyBorder="1" applyAlignment="1">
      <alignment horizontal="center" vertical="center"/>
    </xf>
    <xf numFmtId="0" fontId="24" fillId="0" borderId="0" xfId="0" applyFont="1" applyAlignment="1">
      <alignment horizontal="center"/>
    </xf>
    <xf numFmtId="0" fontId="25" fillId="0" borderId="0" xfId="0" applyFont="1" applyAlignment="1">
      <alignment horizontal="center"/>
    </xf>
    <xf numFmtId="0" fontId="35" fillId="0" borderId="1" xfId="0" applyFont="1" applyBorder="1" applyAlignment="1">
      <alignment horizontal="left"/>
    </xf>
    <xf numFmtId="0" fontId="30" fillId="0" borderId="0" xfId="0" applyFont="1" applyAlignment="1">
      <alignment horizontal="left" vertical="top" wrapText="1"/>
    </xf>
    <xf numFmtId="0" fontId="31" fillId="0" borderId="0" xfId="0" applyFont="1" applyAlignment="1">
      <alignment horizontal="left"/>
    </xf>
    <xf numFmtId="0" fontId="38" fillId="8" borderId="1" xfId="0" applyFont="1" applyFill="1" applyBorder="1" applyAlignment="1">
      <alignment horizontal="center" vertical="center"/>
    </xf>
    <xf numFmtId="0" fontId="34" fillId="8" borderId="1" xfId="0" applyFont="1" applyFill="1" applyBorder="1" applyAlignment="1">
      <alignment horizontal="center" vertical="center"/>
    </xf>
    <xf numFmtId="0" fontId="40" fillId="8" borderId="1" xfId="0" applyFont="1" applyFill="1" applyBorder="1" applyAlignment="1">
      <alignment horizontal="center" vertical="center"/>
    </xf>
    <xf numFmtId="0" fontId="24" fillId="8" borderId="1" xfId="0" applyFont="1" applyFill="1" applyBorder="1" applyAlignment="1">
      <alignment horizontal="center" vertical="center"/>
    </xf>
    <xf numFmtId="0" fontId="42" fillId="8" borderId="12" xfId="2" applyFont="1" applyFill="1" applyBorder="1" applyAlignment="1">
      <alignment horizontal="center" vertical="center"/>
    </xf>
    <xf numFmtId="0" fontId="24" fillId="11" borderId="4" xfId="0" applyFont="1" applyFill="1" applyBorder="1" applyAlignment="1">
      <alignment horizontal="center"/>
    </xf>
    <xf numFmtId="0" fontId="24" fillId="11" borderId="12" xfId="0" applyFont="1" applyFill="1" applyBorder="1" applyAlignment="1">
      <alignment horizontal="center"/>
    </xf>
    <xf numFmtId="0" fontId="24" fillId="11" borderId="5" xfId="0" applyFont="1" applyFill="1" applyBorder="1" applyAlignment="1">
      <alignment horizontal="center"/>
    </xf>
    <xf numFmtId="0" fontId="34" fillId="8" borderId="12" xfId="0" applyFont="1" applyFill="1" applyBorder="1" applyAlignment="1">
      <alignment horizontal="center" vertical="center"/>
    </xf>
    <xf numFmtId="0" fontId="24" fillId="11" borderId="13" xfId="0" applyFont="1" applyFill="1" applyBorder="1" applyAlignment="1">
      <alignment horizontal="center"/>
    </xf>
    <xf numFmtId="0" fontId="24" fillId="11" borderId="14" xfId="0" applyFont="1" applyFill="1" applyBorder="1" applyAlignment="1">
      <alignment horizontal="center"/>
    </xf>
    <xf numFmtId="0" fontId="24" fillId="9" borderId="4" xfId="0" applyFont="1" applyFill="1" applyBorder="1"/>
    <xf numFmtId="0" fontId="32" fillId="8" borderId="13" xfId="0" applyFont="1" applyFill="1" applyBorder="1"/>
    <xf numFmtId="0" fontId="32" fillId="8" borderId="12" xfId="0" applyFont="1" applyFill="1" applyBorder="1"/>
    <xf numFmtId="0" fontId="32" fillId="8" borderId="14" xfId="0" applyFont="1" applyFill="1" applyBorder="1"/>
    <xf numFmtId="0" fontId="32" fillId="0" borderId="0" xfId="0" applyFont="1" applyAlignment="1">
      <alignment horizontal="right"/>
    </xf>
    <xf numFmtId="0" fontId="35" fillId="0" borderId="1" xfId="0" applyFont="1" applyBorder="1" applyAlignment="1">
      <alignment horizontal="left" vertical="top"/>
    </xf>
    <xf numFmtId="0" fontId="0" fillId="0" borderId="0" xfId="0" applyAlignment="1">
      <alignment horizontal="right"/>
    </xf>
    <xf numFmtId="0" fontId="43" fillId="0" borderId="0" xfId="2" applyFont="1" applyAlignment="1">
      <alignment horizontal="left"/>
    </xf>
    <xf numFmtId="0" fontId="24" fillId="11" borderId="13" xfId="0" applyFont="1" applyFill="1" applyBorder="1" applyAlignment="1">
      <alignment horizontal="center" wrapText="1"/>
    </xf>
    <xf numFmtId="0" fontId="24" fillId="11" borderId="12" xfId="0" applyFont="1" applyFill="1" applyBorder="1" applyAlignment="1">
      <alignment horizontal="center" wrapText="1"/>
    </xf>
    <xf numFmtId="0" fontId="24" fillId="11" borderId="14" xfId="0" applyFont="1" applyFill="1" applyBorder="1" applyAlignment="1">
      <alignment horizontal="center" wrapText="1"/>
    </xf>
    <xf numFmtId="0" fontId="13" fillId="0" borderId="1" xfId="0" applyFont="1" applyBorder="1" applyAlignment="1">
      <alignment horizontal="right" wrapText="1"/>
    </xf>
    <xf numFmtId="0" fontId="13" fillId="14" borderId="1" xfId="0" applyFont="1" applyFill="1" applyBorder="1" applyAlignment="1">
      <alignment horizontal="center"/>
    </xf>
    <xf numFmtId="0" fontId="13" fillId="0" borderId="1" xfId="0" applyFont="1" applyBorder="1"/>
    <xf numFmtId="0" fontId="13" fillId="0" borderId="1" xfId="0" applyFont="1" applyBorder="1" applyAlignment="1">
      <alignment horizontal="center"/>
    </xf>
    <xf numFmtId="0" fontId="14" fillId="14" borderId="1" xfId="0" applyFont="1" applyFill="1" applyBorder="1" applyAlignment="1">
      <alignment horizontal="center" wrapText="1"/>
    </xf>
    <xf numFmtId="0" fontId="13" fillId="0" borderId="1" xfId="0" applyFont="1" applyBorder="1" applyAlignment="1">
      <alignment horizontal="center" vertical="center" wrapText="1"/>
    </xf>
    <xf numFmtId="0" fontId="22" fillId="0" borderId="1" xfId="0" applyFont="1" applyBorder="1" applyAlignment="1">
      <alignment horizontal="center"/>
    </xf>
    <xf numFmtId="0" fontId="13" fillId="13" borderId="1" xfId="0" applyFont="1" applyFill="1" applyBorder="1" applyAlignment="1">
      <alignment horizontal="center"/>
    </xf>
    <xf numFmtId="0" fontId="13" fillId="5" borderId="1" xfId="0" applyFont="1" applyFill="1" applyBorder="1" applyAlignment="1">
      <alignment horizontal="center" wrapText="1"/>
    </xf>
    <xf numFmtId="0" fontId="14" fillId="0" borderId="27" xfId="0" applyFont="1" applyBorder="1" applyAlignment="1">
      <alignment horizontal="center"/>
    </xf>
    <xf numFmtId="0" fontId="20" fillId="13" borderId="27" xfId="0" applyFont="1" applyFill="1" applyBorder="1" applyAlignment="1">
      <alignment horizontal="left"/>
    </xf>
    <xf numFmtId="0" fontId="20" fillId="13" borderId="0" xfId="0" applyFont="1" applyFill="1" applyAlignment="1">
      <alignment horizontal="left"/>
    </xf>
  </cellXfs>
  <cellStyles count="5">
    <cellStyle name="Comma" xfId="1" builtinId="3"/>
    <cellStyle name="Currency" xfId="3" builtinId="4"/>
    <cellStyle name="Hyperlink" xfId="2" builtinId="8"/>
    <cellStyle name="Normal" xfId="0" builtinId="0"/>
    <cellStyle name="Percent" xfId="4" builtinId="5"/>
  </cellStyles>
  <dxfs count="32">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65" formatCode="0000"/>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5" formatCode="_(* #,##0.00_);_(* \(#,##0.00\);_(* &quot;-&quot;??_);_(@_)"/>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dxf>
    <dxf>
      <numFmt numFmtId="35" formatCode="_(* #,##0.00_);_(* \(#,##0.00\);_(* &quot;-&quot;??_);_(@_)"/>
      <alignment horizontal="general" vertical="bottom" textRotation="0" wrapText="1" indent="0" justifyLastLine="0" shrinkToFit="0" readingOrder="0"/>
      <border diagonalUp="0" diagonalDown="0">
        <left/>
        <right style="thin">
          <color auto="1"/>
        </right>
        <top style="thin">
          <color auto="1"/>
        </top>
        <bottom style="thin">
          <color auto="1"/>
        </bottom>
        <vertical/>
        <horizontal/>
      </border>
    </dxf>
    <dxf>
      <numFmt numFmtId="35" formatCode="_(* #,##0.00_);_(* \(#,##0.00\);_(* &quot;-&quot;??_);_(@_)"/>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35" formatCode="_(* #,##0.00_);_(* \(#,##0.00\);_(* &quot;-&quot;??_);_(@_)"/>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dxf>
    <dxf>
      <numFmt numFmtId="35" formatCode="_(* #,##0.00_);_(* \(#,##0.00\);_(* &quot;-&quot;??_);_(@_)"/>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numFmt numFmtId="35" formatCode="_(* #,##0.00_);_(* \(#,##0.00\);_(* &quot;-&quot;??_);_(@_)"/>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auto="1"/>
        </left>
        <right style="thin">
          <color auto="1"/>
        </right>
        <top style="thin">
          <color auto="1"/>
        </top>
        <bottom style="thin">
          <color auto="1"/>
        </bottom>
        <vertical/>
        <horizontal/>
      </border>
    </dxf>
    <dxf>
      <numFmt numFmtId="1" formatCode="0"/>
      <alignment horizontal="center" textRotation="0" indent="0" justifyLastLine="0" shrinkToFit="0" readingOrder="0"/>
      <border diagonalUp="0" diagonalDown="0" outline="0">
        <left style="thin">
          <color auto="1"/>
        </left>
        <right style="thin">
          <color auto="1"/>
        </right>
        <top style="thin">
          <color auto="1"/>
        </top>
        <bottom style="thin">
          <color auto="1"/>
        </bottom>
      </border>
    </dxf>
    <dxf>
      <numFmt numFmtId="1" formatCode="0"/>
      <alignment horizontal="center" textRotation="0" indent="0" justifyLastLine="0" shrinkToFit="0" readingOrder="0"/>
      <border diagonalUp="0" diagonalDown="0" outline="0">
        <left style="thin">
          <color auto="1"/>
        </left>
        <right style="thin">
          <color auto="1"/>
        </right>
        <top style="thin">
          <color auto="1"/>
        </top>
        <bottom style="thin">
          <color auto="1"/>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3" formatCode="#,##0"/>
      <alignment horizontal="center"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family val="2"/>
        <scheme val="minor"/>
      </font>
      <numFmt numFmtId="165" formatCode="0000"/>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left style="thin">
          <color auto="1"/>
        </left>
        <right style="thin">
          <color auto="1"/>
        </right>
      </border>
    </dxf>
    <dxf>
      <border outline="0">
        <bottom style="thin">
          <color auto="1"/>
        </bottom>
      </border>
    </dxf>
    <dxf>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24262</xdr:colOff>
      <xdr:row>3</xdr:row>
      <xdr:rowOff>14245</xdr:rowOff>
    </xdr:to>
    <xdr:pic>
      <xdr:nvPicPr>
        <xdr:cNvPr id="2" name="Picture 1" descr="https://intranet.ade.arkansas.gov/Pages/csc/docs/CommunicationTools/DESE-Logo-Seal_(2)_123554.png">
          <a:extLst>
            <a:ext uri="{FF2B5EF4-FFF2-40B4-BE49-F238E27FC236}">
              <a16:creationId xmlns:a16="http://schemas.microsoft.com/office/drawing/2014/main" id="{6E1A1852-D681-4D07-AF29-B530BEB837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00512" cy="5857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0</xdr:col>
      <xdr:colOff>552450</xdr:colOff>
      <xdr:row>2</xdr:row>
      <xdr:rowOff>180975</xdr:rowOff>
    </xdr:to>
    <xdr:pic>
      <xdr:nvPicPr>
        <xdr:cNvPr id="2" name="Picture 1">
          <a:extLst>
            <a:ext uri="{FF2B5EF4-FFF2-40B4-BE49-F238E27FC236}">
              <a16:creationId xmlns:a16="http://schemas.microsoft.com/office/drawing/2014/main" id="{95A34AF3-BF1A-4580-8FB9-A043E33F77C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552450" cy="52387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133350</xdr:colOff>
      <xdr:row>1</xdr:row>
      <xdr:rowOff>14654</xdr:rowOff>
    </xdr:from>
    <xdr:ext cx="523875" cy="676280"/>
    <xdr:pic>
      <xdr:nvPicPr>
        <xdr:cNvPr id="2" name="Picture 1" descr="https://intranet.ade.arkansas.gov/Pages/csc/docs/CommunicationTools/DESE-Logo-Seal_(2)_123554.png">
          <a:extLst>
            <a:ext uri="{FF2B5EF4-FFF2-40B4-BE49-F238E27FC236}">
              <a16:creationId xmlns:a16="http://schemas.microsoft.com/office/drawing/2014/main" id="{7A2926F2-3DF3-4FEC-A86D-8E43EB0947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205154"/>
          <a:ext cx="523875" cy="6762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4</xdr:col>
      <xdr:colOff>367392</xdr:colOff>
      <xdr:row>41</xdr:row>
      <xdr:rowOff>122464</xdr:rowOff>
    </xdr:from>
    <xdr:to>
      <xdr:col>4</xdr:col>
      <xdr:colOff>1279071</xdr:colOff>
      <xdr:row>41</xdr:row>
      <xdr:rowOff>122464</xdr:rowOff>
    </xdr:to>
    <xdr:cxnSp macro="">
      <xdr:nvCxnSpPr>
        <xdr:cNvPr id="4" name="Straight Arrow Connector 3">
          <a:extLst>
            <a:ext uri="{FF2B5EF4-FFF2-40B4-BE49-F238E27FC236}">
              <a16:creationId xmlns:a16="http://schemas.microsoft.com/office/drawing/2014/main" id="{AA1CE774-17A0-28B4-F77D-E090E151BE25}"/>
            </a:ext>
          </a:extLst>
        </xdr:cNvPr>
        <xdr:cNvCxnSpPr/>
      </xdr:nvCxnSpPr>
      <xdr:spPr>
        <a:xfrm flipH="1">
          <a:off x="5851071" y="15525750"/>
          <a:ext cx="91167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258536</xdr:colOff>
      <xdr:row>35</xdr:row>
      <xdr:rowOff>190500</xdr:rowOff>
    </xdr:from>
    <xdr:to>
      <xdr:col>4</xdr:col>
      <xdr:colOff>1251857</xdr:colOff>
      <xdr:row>35</xdr:row>
      <xdr:rowOff>190500</xdr:rowOff>
    </xdr:to>
    <xdr:cxnSp macro="">
      <xdr:nvCxnSpPr>
        <xdr:cNvPr id="3" name="Straight Arrow Connector 2">
          <a:extLst>
            <a:ext uri="{FF2B5EF4-FFF2-40B4-BE49-F238E27FC236}">
              <a16:creationId xmlns:a16="http://schemas.microsoft.com/office/drawing/2014/main" id="{EC2CEE0E-6A79-A691-8919-3B79B8D9ADA6}"/>
            </a:ext>
          </a:extLst>
        </xdr:cNvPr>
        <xdr:cNvCxnSpPr/>
      </xdr:nvCxnSpPr>
      <xdr:spPr>
        <a:xfrm flipH="1">
          <a:off x="5701393" y="12804321"/>
          <a:ext cx="993321"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204107</xdr:colOff>
      <xdr:row>36</xdr:row>
      <xdr:rowOff>176893</xdr:rowOff>
    </xdr:from>
    <xdr:to>
      <xdr:col>4</xdr:col>
      <xdr:colOff>1333500</xdr:colOff>
      <xdr:row>36</xdr:row>
      <xdr:rowOff>176893</xdr:rowOff>
    </xdr:to>
    <xdr:cxnSp macro="">
      <xdr:nvCxnSpPr>
        <xdr:cNvPr id="3" name="Straight Arrow Connector 2">
          <a:extLst>
            <a:ext uri="{FF2B5EF4-FFF2-40B4-BE49-F238E27FC236}">
              <a16:creationId xmlns:a16="http://schemas.microsoft.com/office/drawing/2014/main" id="{1A049CC1-280C-1480-60A7-D6DCC6AC9B83}"/>
            </a:ext>
          </a:extLst>
        </xdr:cNvPr>
        <xdr:cNvCxnSpPr/>
      </xdr:nvCxnSpPr>
      <xdr:spPr>
        <a:xfrm flipH="1">
          <a:off x="5755821" y="12954000"/>
          <a:ext cx="1129393"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267890</xdr:colOff>
      <xdr:row>36</xdr:row>
      <xdr:rowOff>193476</xdr:rowOff>
    </xdr:from>
    <xdr:to>
      <xdr:col>4</xdr:col>
      <xdr:colOff>1294804</xdr:colOff>
      <xdr:row>36</xdr:row>
      <xdr:rowOff>208359</xdr:rowOff>
    </xdr:to>
    <xdr:cxnSp macro="">
      <xdr:nvCxnSpPr>
        <xdr:cNvPr id="3" name="Straight Arrow Connector 2">
          <a:extLst>
            <a:ext uri="{FF2B5EF4-FFF2-40B4-BE49-F238E27FC236}">
              <a16:creationId xmlns:a16="http://schemas.microsoft.com/office/drawing/2014/main" id="{8852D26E-6046-6576-FE94-E5E819AE6D3A}"/>
            </a:ext>
          </a:extLst>
        </xdr:cNvPr>
        <xdr:cNvCxnSpPr/>
      </xdr:nvCxnSpPr>
      <xdr:spPr>
        <a:xfrm flipH="1" flipV="1">
          <a:off x="5700117" y="13141523"/>
          <a:ext cx="1026914" cy="14883"/>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104775</xdr:colOff>
      <xdr:row>6</xdr:row>
      <xdr:rowOff>171450</xdr:rowOff>
    </xdr:from>
    <xdr:to>
      <xdr:col>6</xdr:col>
      <xdr:colOff>371475</xdr:colOff>
      <xdr:row>6</xdr:row>
      <xdr:rowOff>409575</xdr:rowOff>
    </xdr:to>
    <xdr:sp macro="" textlink="">
      <xdr:nvSpPr>
        <xdr:cNvPr id="2" name="Arrow: Left 1">
          <a:extLst>
            <a:ext uri="{FF2B5EF4-FFF2-40B4-BE49-F238E27FC236}">
              <a16:creationId xmlns:a16="http://schemas.microsoft.com/office/drawing/2014/main" id="{A25BB5FD-F665-42E6-A12B-8C7CA95149BE}"/>
            </a:ext>
          </a:extLst>
        </xdr:cNvPr>
        <xdr:cNvSpPr/>
      </xdr:nvSpPr>
      <xdr:spPr>
        <a:xfrm>
          <a:off x="7477125" y="1771650"/>
          <a:ext cx="876300" cy="238125"/>
        </a:xfrm>
        <a:prstGeom prst="lef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114300</xdr:colOff>
      <xdr:row>7</xdr:row>
      <xdr:rowOff>142875</xdr:rowOff>
    </xdr:from>
    <xdr:to>
      <xdr:col>6</xdr:col>
      <xdr:colOff>381000</xdr:colOff>
      <xdr:row>7</xdr:row>
      <xdr:rowOff>381000</xdr:rowOff>
    </xdr:to>
    <xdr:sp macro="" textlink="">
      <xdr:nvSpPr>
        <xdr:cNvPr id="3" name="Arrow: Left 2">
          <a:extLst>
            <a:ext uri="{FF2B5EF4-FFF2-40B4-BE49-F238E27FC236}">
              <a16:creationId xmlns:a16="http://schemas.microsoft.com/office/drawing/2014/main" id="{3063EA8F-CD58-4FD7-BEB9-93D4F1FDA709}"/>
            </a:ext>
          </a:extLst>
        </xdr:cNvPr>
        <xdr:cNvSpPr/>
      </xdr:nvSpPr>
      <xdr:spPr>
        <a:xfrm>
          <a:off x="7486650" y="2352675"/>
          <a:ext cx="876300" cy="238125"/>
        </a:xfrm>
        <a:prstGeom prst="lef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104775</xdr:colOff>
      <xdr:row>8</xdr:row>
      <xdr:rowOff>180975</xdr:rowOff>
    </xdr:from>
    <xdr:to>
      <xdr:col>6</xdr:col>
      <xdr:colOff>371475</xdr:colOff>
      <xdr:row>8</xdr:row>
      <xdr:rowOff>419100</xdr:rowOff>
    </xdr:to>
    <xdr:sp macro="" textlink="">
      <xdr:nvSpPr>
        <xdr:cNvPr id="4" name="Arrow: Left 3">
          <a:extLst>
            <a:ext uri="{FF2B5EF4-FFF2-40B4-BE49-F238E27FC236}">
              <a16:creationId xmlns:a16="http://schemas.microsoft.com/office/drawing/2014/main" id="{82B8C15E-5142-4DC2-A358-D1C611469C26}"/>
            </a:ext>
          </a:extLst>
        </xdr:cNvPr>
        <xdr:cNvSpPr/>
      </xdr:nvSpPr>
      <xdr:spPr>
        <a:xfrm>
          <a:off x="7477125" y="2905125"/>
          <a:ext cx="876300" cy="238125"/>
        </a:xfrm>
        <a:prstGeom prst="leftArrow">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104775</xdr:colOff>
      <xdr:row>9</xdr:row>
      <xdr:rowOff>171450</xdr:rowOff>
    </xdr:from>
    <xdr:to>
      <xdr:col>6</xdr:col>
      <xdr:colOff>371475</xdr:colOff>
      <xdr:row>9</xdr:row>
      <xdr:rowOff>409575</xdr:rowOff>
    </xdr:to>
    <xdr:sp macro="" textlink="">
      <xdr:nvSpPr>
        <xdr:cNvPr id="5" name="Arrow: Left 4">
          <a:extLst>
            <a:ext uri="{FF2B5EF4-FFF2-40B4-BE49-F238E27FC236}">
              <a16:creationId xmlns:a16="http://schemas.microsoft.com/office/drawing/2014/main" id="{D471E480-EEBE-4942-84AA-0AAF9CA34402}"/>
            </a:ext>
          </a:extLst>
        </xdr:cNvPr>
        <xdr:cNvSpPr/>
      </xdr:nvSpPr>
      <xdr:spPr>
        <a:xfrm>
          <a:off x="7477125" y="3476625"/>
          <a:ext cx="876300" cy="238125"/>
        </a:xfrm>
        <a:prstGeom prst="leftArrow">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E8D6B40-13CA-427D-8DF7-BFAADD08F9EA}" name="June13" displayName="June13" ref="A1:S263" totalsRowShown="0" headerRowDxfId="31" headerRowBorderDxfId="30" tableBorderDxfId="29">
  <autoFilter ref="A1:S263" xr:uid="{EA1D3824-DC97-4AB2-8947-6DE60672C1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732C2D06-A792-4B69-920E-7B544597FDA2}" name="LEA/District" dataDxfId="28"/>
    <tableColumn id="2" xr3:uid="{72737F48-7C65-4AEA-99E3-7C463E682273}" name="UEI" dataDxfId="27"/>
    <tableColumn id="3" xr3:uid="{02C06266-4F65-4145-BE8F-18E6A3C544E9}" name="PSPS School Age Child Count" dataDxfId="26"/>
    <tableColumn id="4" xr3:uid="{AEB736E4-C27E-46E8-AA94-592D35A672F2}" name="PSPS Early childhood Child Count" dataDxfId="25"/>
    <tableColumn id="5" xr3:uid="{8C2C8265-F9FE-44F9-AE9F-1CCF2C31C7CB}" name="PSPS School Age Survey Count" dataDxfId="24"/>
    <tableColumn id="6" xr3:uid="{57FABFF4-6CA4-460C-83A6-6AF1AD4FA29D}" name="PSPS Early Childhood Survey Count" dataDxfId="23"/>
    <tableColumn id="7" xr3:uid="{C387AC94-FB5F-46E8-B5C0-3CFAB9DEEDEB}" name="6702 Preliminary" dataDxfId="22" dataCellStyle="Comma"/>
    <tableColumn id="8" xr3:uid="{0E03617F-ADCC-4B32-A736-B7190FFC9F18}" name="6710 Preliminary" dataDxfId="21" dataCellStyle="Comma"/>
    <tableColumn id="9" xr3:uid="{90A1C0C7-9BBE-424A-999A-1FFA793185DA}" name="CCEIS Required" dataDxfId="20"/>
    <tableColumn id="10" xr3:uid="{01AB98B6-F610-440A-A220-E41CCA2C8DF8}" name="MOE      21/22 AFR" dataDxfId="19"/>
    <tableColumn id="11" xr3:uid="{CE0AA6EF-2E00-4989-B776-AC42A366B57E}" name="2260 Preliminary" dataDxfId="18"/>
    <tableColumn id="12" xr3:uid="{8EE1C0B6-AA7B-432D-9BE2-473ACDDC63CE}" name="2262 Preliminary" dataDxfId="17"/>
    <tableColumn id="13" xr3:uid="{389AD660-B8C6-4AE2-8C4F-217081DE533F}" name="CCEIS Required/Not Required" dataDxfId="16">
      <calculatedColumnFormula>IF(I2=0,"Not Required","Required")</calculatedColumnFormula>
    </tableColumn>
    <tableColumn id="14" xr3:uid="{39E54B6C-826B-4257-ADEC-4BD55738DDD0}" name="CEIS 15%" dataDxfId="15"/>
    <tableColumn id="15" xr3:uid="{DE8F2350-1042-46DF-8AB6-6547366FEEE1}" name="LEA/District2" dataDxfId="14"/>
    <tableColumn id="16" xr3:uid="{5EA71AD4-622E-4109-BEB5-649B94A4F557}" name="Elementary 1-Dec-21" dataDxfId="13"/>
    <tableColumn id="17" xr3:uid="{11F18768-3422-4C42-AF77-ADEC1489FCEF}" name="Secondary 1-Dec-21" dataDxfId="12"/>
    <tableColumn id="18" xr3:uid="{AAD36167-C650-40B1-9F76-4F15A26F15FF}" name="Elementary 3rd Quarter ADM 21-22"/>
    <tableColumn id="19" xr3:uid="{32EE267B-7B2B-43C3-97DA-D520E0BE72A9}" name="Secondary 3rd Quarter ADM 21-22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rksped.ade.arkansas.gov/documents/fundingFinance/trainingmaterials/FY22-23COGNOS-Budget-AFR-Report.pdf" TargetMode="External"/><Relationship Id="rId1" Type="http://schemas.openxmlformats.org/officeDocument/2006/relationships/hyperlink" Target="https://docs.google.com/document/d/1JYdySJTkrIU_6N03bNmGyAFdLQM9Q3JXh9Xwqy5jUJ8/edi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docs.google.com/document/d/1-E3hwfBV3UVEsp23ZKwnwEMg6sP1IQvqSdTQIYyKaTU/edit" TargetMode="External"/><Relationship Id="rId2" Type="http://schemas.openxmlformats.org/officeDocument/2006/relationships/hyperlink" Target="https://dese.ade.arkansas.gov/admin/Files/2022-23_Preliminary_Allocations_6710_FAS.pdf" TargetMode="External"/><Relationship Id="rId1" Type="http://schemas.openxmlformats.org/officeDocument/2006/relationships/hyperlink" Target="https://dese.ade.arkansas.gov/admin/Files/2022-23_Preliminary_Allocations_6702_FAS.pdf" TargetMode="Externa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arksped.ade.arkansas.gov/documents/fundingFinance/FY22-23-CCEIS-Preliminary-Chart-(CORRECTED).pdf" TargetMode="External"/><Relationship Id="rId2" Type="http://schemas.openxmlformats.org/officeDocument/2006/relationships/hyperlink" Target="https://docs.google.com/document/d/1qzG14bWpgXFw3gmg-THDReH_b5PVG_q4aUu7w2yLONc/edit" TargetMode="External"/><Relationship Id="rId1" Type="http://schemas.openxmlformats.org/officeDocument/2006/relationships/hyperlink" Target="https://arksped.ade.arkansas.gov/documents/fundingFinance/FY2122-CCEIS-Prelim-Chart.pdf" TargetMode="External"/><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docs.google.com/document/d/1m3QF6T8paoN-y6PrRsQU2YJPkeuW4tBc5yGNPzskoQM/edit"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docs.google.com/document/d/1KFIaqRPlF8SOyLU0aKVIgQ7W-wKpqnIuVlfGI9zEBZs/edit" TargetMode="External"/><Relationship Id="rId1" Type="http://schemas.openxmlformats.org/officeDocument/2006/relationships/hyperlink" Target="https://dese.ade.arkansas.gov/admin/Files/2022-23_Preliminary_Allocations_6702_FAS.pdf" TargetMode="Externa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docs.google.com/document/d/1OWCmaTm3wEIrWMAdaSMyV7op2k7c6odL9oCO528lQXc/edit" TargetMode="External"/><Relationship Id="rId1" Type="http://schemas.openxmlformats.org/officeDocument/2006/relationships/hyperlink" Target="https://dese.ade.arkansas.gov/admin/Files/2022-23_Preliminary_Allocations_6710_FAS.pdf" TargetMode="Externa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hyperlink" Target="https://dese.ade.arkansas.gov/admin/Files/2022-23_Preliminary_Allocations_2260_FAS.pdf" TargetMode="External"/><Relationship Id="rId2" Type="http://schemas.openxmlformats.org/officeDocument/2006/relationships/hyperlink" Target="https://docs.google.com/document/d/1OWCmaTm3wEIrWMAdaSMyV7op2k7c6odL9oCO528lQXc/edit" TargetMode="External"/><Relationship Id="rId1" Type="http://schemas.openxmlformats.org/officeDocument/2006/relationships/hyperlink" Target="https://dese.ade.arkansas.gov/admin/Files/FY22_St_Preschool__-_July_2021_20210723142313.pdf" TargetMode="External"/><Relationship Id="rId5" Type="http://schemas.openxmlformats.org/officeDocument/2006/relationships/drawing" Target="../drawings/drawing6.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dese.ade.arkansas.gov/admin/Files/2022-23_Preliminary_Allocations_2262_FAS.pdf" TargetMode="External"/><Relationship Id="rId2" Type="http://schemas.openxmlformats.org/officeDocument/2006/relationships/hyperlink" Target="https://docs.google.com/document/d/1OWCmaTm3wEIrWMAdaSMyV7op2k7c6odL9oCO528lQXc/edit" TargetMode="External"/><Relationship Id="rId1" Type="http://schemas.openxmlformats.org/officeDocument/2006/relationships/hyperlink" Target="https://dese.ade.arkansas.gov/admin/Files/FY22_EIDT__-_July_2021_20210723142403.pdf" TargetMode="External"/><Relationship Id="rId5" Type="http://schemas.openxmlformats.org/officeDocument/2006/relationships/drawing" Target="../drawings/drawing7.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dese.ade.arkansas.gov/Offices/special-education/funding-and-finance/finance-forms"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566BD-E338-43C8-A850-FE077F1113FD}">
  <sheetPr codeName="Sheet1">
    <tabColor rgb="FFC00000"/>
  </sheetPr>
  <dimension ref="A1:T268"/>
  <sheetViews>
    <sheetView topLeftCell="E175" zoomScale="80" zoomScaleNormal="80" zoomScaleSheetLayoutView="80" workbookViewId="0">
      <selection activeCell="R175" sqref="R175"/>
    </sheetView>
  </sheetViews>
  <sheetFormatPr defaultRowHeight="15" x14ac:dyDescent="0.25"/>
  <cols>
    <col min="1" max="1" width="56.42578125" bestFit="1" customWidth="1"/>
    <col min="2" max="2" width="18.85546875" customWidth="1"/>
    <col min="3" max="3" width="17.5703125" customWidth="1"/>
    <col min="4" max="4" width="21.42578125" customWidth="1"/>
    <col min="5" max="5" width="16.140625" style="97" customWidth="1"/>
    <col min="6" max="6" width="19.7109375" style="97" customWidth="1"/>
    <col min="7" max="8" width="17.85546875" customWidth="1"/>
    <col min="9" max="9" width="16.5703125" customWidth="1"/>
    <col min="10" max="10" width="19" customWidth="1"/>
    <col min="11" max="12" width="17.85546875" customWidth="1"/>
    <col min="13" max="13" width="29.28515625" customWidth="1"/>
    <col min="14" max="14" width="19.42578125" customWidth="1"/>
    <col min="15" max="15" width="57.5703125" style="79" bestFit="1" customWidth="1"/>
    <col min="16" max="17" width="10.7109375" customWidth="1"/>
    <col min="18" max="19" width="20.7109375" customWidth="1"/>
    <col min="20" max="20" width="14" style="225" customWidth="1"/>
  </cols>
  <sheetData>
    <row r="1" spans="1:19" ht="45" x14ac:dyDescent="0.25">
      <c r="A1" s="76" t="s">
        <v>328</v>
      </c>
      <c r="B1" s="12" t="s">
        <v>0</v>
      </c>
      <c r="C1" s="12" t="s">
        <v>647</v>
      </c>
      <c r="D1" s="12" t="s">
        <v>648</v>
      </c>
      <c r="E1" s="12" t="s">
        <v>1</v>
      </c>
      <c r="F1" s="12" t="s">
        <v>267</v>
      </c>
      <c r="G1" s="12" t="s">
        <v>2</v>
      </c>
      <c r="H1" s="12" t="s">
        <v>3</v>
      </c>
      <c r="I1" s="12" t="s">
        <v>266</v>
      </c>
      <c r="J1" s="12" t="s">
        <v>4</v>
      </c>
      <c r="K1" s="13" t="s">
        <v>5</v>
      </c>
      <c r="L1" s="58" t="s">
        <v>6</v>
      </c>
      <c r="M1" s="11" t="s">
        <v>590</v>
      </c>
      <c r="N1" s="13" t="s">
        <v>596</v>
      </c>
      <c r="O1" s="19" t="s">
        <v>599</v>
      </c>
      <c r="P1" s="58" t="s">
        <v>692</v>
      </c>
      <c r="Q1" s="58" t="s">
        <v>693</v>
      </c>
      <c r="R1" s="12" t="s">
        <v>694</v>
      </c>
      <c r="S1" s="12" t="s">
        <v>695</v>
      </c>
    </row>
    <row r="2" spans="1:19" ht="15.75" x14ac:dyDescent="0.25">
      <c r="A2" s="59" t="s">
        <v>651</v>
      </c>
      <c r="B2" s="140" t="s">
        <v>652</v>
      </c>
      <c r="C2" s="137">
        <v>268</v>
      </c>
      <c r="D2" s="139">
        <v>90</v>
      </c>
      <c r="E2" s="135">
        <v>10</v>
      </c>
      <c r="F2" s="135">
        <v>2</v>
      </c>
      <c r="G2" s="61">
        <v>567140.01</v>
      </c>
      <c r="H2" s="61">
        <v>39389.14</v>
      </c>
      <c r="I2" s="9">
        <v>90979.37</v>
      </c>
      <c r="J2" s="7">
        <v>1353051.98</v>
      </c>
      <c r="K2" s="8">
        <v>122499.13</v>
      </c>
      <c r="L2" s="7">
        <v>43496.17</v>
      </c>
      <c r="M2" s="64" t="str">
        <f>IF(I2=0,"Not Required","Required")</f>
        <v>Required</v>
      </c>
      <c r="N2" s="8">
        <v>90979.372499999998</v>
      </c>
      <c r="O2" s="209" t="s">
        <v>653</v>
      </c>
      <c r="P2" s="20">
        <v>177</v>
      </c>
      <c r="Q2" s="20">
        <v>107</v>
      </c>
      <c r="R2" s="228">
        <v>1183.73034227567</v>
      </c>
      <c r="S2" s="228">
        <v>961.9126086956511</v>
      </c>
    </row>
    <row r="3" spans="1:19" ht="15.75" x14ac:dyDescent="0.25">
      <c r="A3" s="73" t="s">
        <v>329</v>
      </c>
      <c r="B3" s="1" t="s">
        <v>7</v>
      </c>
      <c r="C3" s="137">
        <v>186</v>
      </c>
      <c r="D3" s="138">
        <v>48</v>
      </c>
      <c r="E3" s="135">
        <v>0</v>
      </c>
      <c r="F3" s="135">
        <v>0</v>
      </c>
      <c r="G3" s="60">
        <v>293614.90999999997</v>
      </c>
      <c r="H3" s="60">
        <v>12058.45</v>
      </c>
      <c r="I3" s="9">
        <v>0</v>
      </c>
      <c r="J3" s="7">
        <v>751501.32</v>
      </c>
      <c r="K3" s="8">
        <v>86306.21</v>
      </c>
      <c r="L3" s="7">
        <v>30645.03</v>
      </c>
      <c r="M3" s="64" t="str">
        <f t="shared" ref="M3:M66" si="0">IF(I3=0,"Not Required","Required")</f>
        <v>Not Required</v>
      </c>
      <c r="N3" s="75">
        <v>45851.003999999994</v>
      </c>
      <c r="O3" s="209" t="s">
        <v>329</v>
      </c>
      <c r="P3" s="20">
        <v>83</v>
      </c>
      <c r="Q3" s="20">
        <v>68</v>
      </c>
      <c r="R3" s="228">
        <v>603.93617021276395</v>
      </c>
      <c r="S3" s="228">
        <v>515.93617021276395</v>
      </c>
    </row>
    <row r="4" spans="1:19" ht="15.75" x14ac:dyDescent="0.25">
      <c r="A4" s="73" t="s">
        <v>330</v>
      </c>
      <c r="B4" s="1" t="s">
        <v>8</v>
      </c>
      <c r="C4" s="137">
        <v>202</v>
      </c>
      <c r="D4" s="139">
        <v>37</v>
      </c>
      <c r="E4" s="135">
        <v>6</v>
      </c>
      <c r="F4" s="135">
        <v>1</v>
      </c>
      <c r="G4" s="61">
        <v>412403.95</v>
      </c>
      <c r="H4" s="61">
        <v>20904.77</v>
      </c>
      <c r="I4" s="9">
        <v>64996.31</v>
      </c>
      <c r="J4" s="7">
        <v>966081.43</v>
      </c>
      <c r="K4" s="8">
        <v>64033.64</v>
      </c>
      <c r="L4" s="7">
        <v>22736.63</v>
      </c>
      <c r="M4" s="65" t="str">
        <f t="shared" si="0"/>
        <v>Required</v>
      </c>
      <c r="N4" s="8">
        <v>64996.308000000005</v>
      </c>
      <c r="O4" s="209" t="s">
        <v>330</v>
      </c>
      <c r="P4" s="20">
        <v>123</v>
      </c>
      <c r="Q4" s="20">
        <v>94</v>
      </c>
      <c r="R4" s="228">
        <v>830.76595744680799</v>
      </c>
      <c r="S4" s="228">
        <v>719.68085106382898</v>
      </c>
    </row>
    <row r="5" spans="1:19" ht="15.75" x14ac:dyDescent="0.25">
      <c r="A5" s="73" t="s">
        <v>331</v>
      </c>
      <c r="B5" s="1" t="s">
        <v>9</v>
      </c>
      <c r="C5" s="137">
        <v>187</v>
      </c>
      <c r="D5" s="139">
        <v>88</v>
      </c>
      <c r="E5" s="135">
        <v>4</v>
      </c>
      <c r="F5" s="135">
        <v>0</v>
      </c>
      <c r="G5" s="61">
        <v>411163.11</v>
      </c>
      <c r="H5" s="61">
        <v>31754.18</v>
      </c>
      <c r="I5" s="9">
        <v>0</v>
      </c>
      <c r="J5" s="7">
        <v>817302.4</v>
      </c>
      <c r="K5" s="8">
        <v>130851.35</v>
      </c>
      <c r="L5" s="7">
        <v>46461.82</v>
      </c>
      <c r="M5" s="65" t="str">
        <f t="shared" si="0"/>
        <v>Not Required</v>
      </c>
      <c r="N5" s="8">
        <v>66437.593499999988</v>
      </c>
      <c r="O5" s="209" t="s">
        <v>331</v>
      </c>
      <c r="P5" s="20">
        <v>103</v>
      </c>
      <c r="Q5" s="20">
        <v>80</v>
      </c>
      <c r="R5" s="228">
        <v>801.17882352941194</v>
      </c>
      <c r="S5" s="228">
        <v>695.78196078431199</v>
      </c>
    </row>
    <row r="6" spans="1:19" ht="15.75" x14ac:dyDescent="0.25">
      <c r="A6" s="73" t="s">
        <v>332</v>
      </c>
      <c r="B6" s="2" t="s">
        <v>10</v>
      </c>
      <c r="C6" s="137">
        <v>175</v>
      </c>
      <c r="D6" s="139">
        <v>91</v>
      </c>
      <c r="E6" s="135">
        <v>0</v>
      </c>
      <c r="F6" s="135">
        <v>0</v>
      </c>
      <c r="G6" s="61">
        <v>423185.28</v>
      </c>
      <c r="H6" s="61">
        <v>24666.67</v>
      </c>
      <c r="I6" s="9">
        <v>0</v>
      </c>
      <c r="J6" s="7">
        <v>747911.61</v>
      </c>
      <c r="K6" s="8">
        <v>133635.42000000001</v>
      </c>
      <c r="L6" s="7">
        <v>47450.37</v>
      </c>
      <c r="M6" s="65" t="str">
        <f t="shared" si="0"/>
        <v>Not Required</v>
      </c>
      <c r="N6" s="8">
        <v>67177.792499999996</v>
      </c>
      <c r="O6" s="209" t="s">
        <v>332</v>
      </c>
      <c r="P6" s="20">
        <v>96</v>
      </c>
      <c r="Q6" s="20">
        <v>78</v>
      </c>
      <c r="R6" s="228">
        <v>808.10638297872299</v>
      </c>
      <c r="S6" s="228">
        <v>728.29787234042601</v>
      </c>
    </row>
    <row r="7" spans="1:19" ht="15.75" x14ac:dyDescent="0.25">
      <c r="A7" s="73" t="s">
        <v>333</v>
      </c>
      <c r="B7" s="1" t="s">
        <v>11</v>
      </c>
      <c r="C7" s="137">
        <v>110</v>
      </c>
      <c r="D7" s="139">
        <v>8</v>
      </c>
      <c r="E7" s="135">
        <v>0</v>
      </c>
      <c r="F7" s="135">
        <v>0</v>
      </c>
      <c r="G7" s="61">
        <v>178999.14</v>
      </c>
      <c r="H7" s="61">
        <v>8796.43</v>
      </c>
      <c r="I7" s="9">
        <v>0</v>
      </c>
      <c r="J7" s="7">
        <v>412288.9</v>
      </c>
      <c r="K7" s="8">
        <v>23664.6</v>
      </c>
      <c r="L7" s="7">
        <v>8402.67</v>
      </c>
      <c r="M7" s="65" t="str">
        <f t="shared" si="0"/>
        <v>Not Required</v>
      </c>
      <c r="N7" s="8">
        <v>28169.335500000001</v>
      </c>
      <c r="O7" s="209" t="s">
        <v>333</v>
      </c>
      <c r="P7" s="20">
        <v>65</v>
      </c>
      <c r="Q7" s="20">
        <v>39</v>
      </c>
      <c r="R7" s="228">
        <v>367.24702127659299</v>
      </c>
      <c r="S7" s="228">
        <v>341.72340425531598</v>
      </c>
    </row>
    <row r="8" spans="1:19" ht="15.75" x14ac:dyDescent="0.25">
      <c r="A8" s="73" t="s">
        <v>334</v>
      </c>
      <c r="B8" s="1" t="s">
        <v>12</v>
      </c>
      <c r="C8" s="137">
        <v>559</v>
      </c>
      <c r="D8" s="139">
        <v>79</v>
      </c>
      <c r="E8" s="135">
        <v>7</v>
      </c>
      <c r="F8" s="135">
        <v>0</v>
      </c>
      <c r="G8" s="61">
        <v>901739.83</v>
      </c>
      <c r="H8" s="61">
        <v>40181.82</v>
      </c>
      <c r="I8" s="9">
        <v>0</v>
      </c>
      <c r="J8" s="7">
        <v>3121378.09</v>
      </c>
      <c r="K8" s="8">
        <v>121107.1</v>
      </c>
      <c r="L8" s="7">
        <v>43001.89</v>
      </c>
      <c r="M8" s="65" t="str">
        <f t="shared" si="0"/>
        <v>Not Required</v>
      </c>
      <c r="N8" s="8">
        <v>141288.24749999997</v>
      </c>
      <c r="O8" s="209" t="s">
        <v>334</v>
      </c>
      <c r="P8" s="20">
        <v>353</v>
      </c>
      <c r="Q8" s="20">
        <v>200</v>
      </c>
      <c r="R8" s="228">
        <v>1988.172765957446</v>
      </c>
      <c r="S8" s="228">
        <v>1857.057234042554</v>
      </c>
    </row>
    <row r="9" spans="1:19" ht="15.75" x14ac:dyDescent="0.25">
      <c r="A9" s="73" t="s">
        <v>335</v>
      </c>
      <c r="B9" s="2" t="s">
        <v>13</v>
      </c>
      <c r="C9" s="137">
        <v>75</v>
      </c>
      <c r="D9" s="139">
        <v>12</v>
      </c>
      <c r="E9" s="135">
        <v>0</v>
      </c>
      <c r="F9" s="135">
        <v>0</v>
      </c>
      <c r="G9" s="61">
        <v>124993.56</v>
      </c>
      <c r="H9" s="61">
        <v>12650.51</v>
      </c>
      <c r="I9" s="9">
        <v>0</v>
      </c>
      <c r="J9" s="7">
        <v>366390.03</v>
      </c>
      <c r="K9" s="8">
        <v>22272.57</v>
      </c>
      <c r="L9" s="7">
        <v>7908.39</v>
      </c>
      <c r="M9" s="65" t="str">
        <f t="shared" si="0"/>
        <v>Not Required</v>
      </c>
      <c r="N9" s="8">
        <v>20646.610499999999</v>
      </c>
      <c r="O9" s="209" t="s">
        <v>335</v>
      </c>
      <c r="P9" s="20">
        <v>45</v>
      </c>
      <c r="Q9" s="20">
        <v>30</v>
      </c>
      <c r="R9" s="228">
        <v>229.47500000000002</v>
      </c>
      <c r="S9" s="228">
        <v>219.125</v>
      </c>
    </row>
    <row r="10" spans="1:19" ht="15.75" x14ac:dyDescent="0.25">
      <c r="A10" s="73" t="s">
        <v>336</v>
      </c>
      <c r="B10" s="1" t="s">
        <v>14</v>
      </c>
      <c r="C10" s="137">
        <v>2070</v>
      </c>
      <c r="D10" s="139">
        <v>147</v>
      </c>
      <c r="E10" s="135">
        <v>43</v>
      </c>
      <c r="F10" s="135">
        <v>0</v>
      </c>
      <c r="G10" s="61">
        <v>3420117.24</v>
      </c>
      <c r="H10" s="61">
        <v>99006.05</v>
      </c>
      <c r="I10" s="9">
        <v>0</v>
      </c>
      <c r="J10" s="7">
        <v>18660222.100000001</v>
      </c>
      <c r="K10" s="8">
        <v>370281.47</v>
      </c>
      <c r="L10" s="7">
        <v>131477.06</v>
      </c>
      <c r="M10" s="65" t="str">
        <f t="shared" si="0"/>
        <v>Not Required</v>
      </c>
      <c r="N10" s="8">
        <v>527868.49349999998</v>
      </c>
      <c r="O10" s="209" t="s">
        <v>336</v>
      </c>
      <c r="P10" s="20">
        <v>1163</v>
      </c>
      <c r="Q10" s="20">
        <v>811</v>
      </c>
      <c r="R10" s="228">
        <v>10320.979800000001</v>
      </c>
      <c r="S10" s="228">
        <v>8055.6997999999994</v>
      </c>
    </row>
    <row r="11" spans="1:19" ht="15.75" x14ac:dyDescent="0.25">
      <c r="A11" s="73" t="s">
        <v>337</v>
      </c>
      <c r="B11" s="1" t="s">
        <v>15</v>
      </c>
      <c r="C11" s="137">
        <v>102</v>
      </c>
      <c r="D11" s="139">
        <v>9</v>
      </c>
      <c r="E11" s="135">
        <v>1</v>
      </c>
      <c r="F11" s="135">
        <v>0</v>
      </c>
      <c r="G11" s="61">
        <v>131229.07999999999</v>
      </c>
      <c r="H11" s="61">
        <v>5115.8</v>
      </c>
      <c r="I11" s="9">
        <v>0</v>
      </c>
      <c r="J11" s="7">
        <v>424282.14</v>
      </c>
      <c r="K11" s="8">
        <v>12528.32</v>
      </c>
      <c r="L11" s="7">
        <v>4448.47</v>
      </c>
      <c r="M11" s="65" t="str">
        <f t="shared" si="0"/>
        <v>Not Required</v>
      </c>
      <c r="N11" s="8">
        <v>20451.731999999996</v>
      </c>
      <c r="O11" s="209" t="s">
        <v>337</v>
      </c>
      <c r="P11" s="20">
        <v>53</v>
      </c>
      <c r="Q11" s="20">
        <v>41</v>
      </c>
      <c r="R11" s="228">
        <v>306.95833333333098</v>
      </c>
      <c r="S11" s="228">
        <v>254.86458333333101</v>
      </c>
    </row>
    <row r="12" spans="1:19" ht="15.75" x14ac:dyDescent="0.25">
      <c r="A12" s="73" t="s">
        <v>338</v>
      </c>
      <c r="B12" s="1" t="s">
        <v>16</v>
      </c>
      <c r="C12" s="137">
        <v>251</v>
      </c>
      <c r="D12" s="139">
        <v>18</v>
      </c>
      <c r="E12" s="135">
        <v>1</v>
      </c>
      <c r="F12" s="135">
        <v>0</v>
      </c>
      <c r="G12" s="61">
        <v>354679.41</v>
      </c>
      <c r="H12" s="61">
        <v>9420.01</v>
      </c>
      <c r="I12" s="9">
        <v>0</v>
      </c>
      <c r="J12" s="7">
        <v>1310177.28</v>
      </c>
      <c r="K12" s="8">
        <v>30624.78</v>
      </c>
      <c r="L12" s="7">
        <v>10874.04</v>
      </c>
      <c r="M12" s="65" t="str">
        <f t="shared" si="0"/>
        <v>Not Required</v>
      </c>
      <c r="N12" s="8">
        <v>54614.912999999993</v>
      </c>
      <c r="O12" s="209" t="s">
        <v>338</v>
      </c>
      <c r="P12" s="20">
        <v>120</v>
      </c>
      <c r="Q12" s="20">
        <v>89</v>
      </c>
      <c r="R12" s="228">
        <v>806.31111111110999</v>
      </c>
      <c r="S12" s="228">
        <v>730.37777777777796</v>
      </c>
    </row>
    <row r="13" spans="1:19" ht="15.75" x14ac:dyDescent="0.25">
      <c r="A13" s="73" t="s">
        <v>339</v>
      </c>
      <c r="B13" s="2" t="s">
        <v>17</v>
      </c>
      <c r="C13" s="137">
        <v>303</v>
      </c>
      <c r="D13" s="139">
        <v>12</v>
      </c>
      <c r="E13" s="135">
        <v>3</v>
      </c>
      <c r="F13" s="135">
        <v>0</v>
      </c>
      <c r="G13" s="61">
        <v>376440.98</v>
      </c>
      <c r="H13" s="61">
        <v>11341.84</v>
      </c>
      <c r="I13" s="9">
        <v>58167.42</v>
      </c>
      <c r="J13" s="7">
        <v>1437024.5</v>
      </c>
      <c r="K13" s="8">
        <v>30624.78</v>
      </c>
      <c r="L13" s="7">
        <v>10874.04</v>
      </c>
      <c r="M13" s="65" t="str">
        <f t="shared" si="0"/>
        <v>Required</v>
      </c>
      <c r="N13" s="8">
        <v>58167.423000000003</v>
      </c>
      <c r="O13" s="209" t="s">
        <v>339</v>
      </c>
      <c r="P13" s="20">
        <v>146</v>
      </c>
      <c r="Q13" s="20">
        <v>107</v>
      </c>
      <c r="R13" s="228">
        <v>1004.047234042554</v>
      </c>
      <c r="S13" s="228">
        <v>875.51425531915004</v>
      </c>
    </row>
    <row r="14" spans="1:19" ht="15.75" x14ac:dyDescent="0.25">
      <c r="A14" s="73" t="s">
        <v>340</v>
      </c>
      <c r="B14" s="1" t="s">
        <v>18</v>
      </c>
      <c r="C14" s="137">
        <v>1990</v>
      </c>
      <c r="D14" s="139">
        <v>164</v>
      </c>
      <c r="E14" s="135">
        <v>36</v>
      </c>
      <c r="F14" s="135">
        <v>2</v>
      </c>
      <c r="G14" s="61">
        <v>3138987.79</v>
      </c>
      <c r="H14" s="61">
        <v>103373.04</v>
      </c>
      <c r="I14" s="9">
        <v>0</v>
      </c>
      <c r="J14" s="7">
        <v>12690948.369999999</v>
      </c>
      <c r="K14" s="8">
        <v>290935.44</v>
      </c>
      <c r="L14" s="7">
        <v>103303.4</v>
      </c>
      <c r="M14" s="65" t="str">
        <f t="shared" si="0"/>
        <v>Not Required</v>
      </c>
      <c r="N14" s="8">
        <v>486354.12449999998</v>
      </c>
      <c r="O14" s="209" t="s">
        <v>340</v>
      </c>
      <c r="P14" s="20">
        <v>1054</v>
      </c>
      <c r="Q14" s="20">
        <v>931</v>
      </c>
      <c r="R14" s="228">
        <v>8282.2217777777696</v>
      </c>
      <c r="S14" s="228">
        <v>7361.2951111111097</v>
      </c>
    </row>
    <row r="15" spans="1:19" ht="15.75" x14ac:dyDescent="0.25">
      <c r="A15" s="73" t="s">
        <v>341</v>
      </c>
      <c r="B15" s="1" t="s">
        <v>19</v>
      </c>
      <c r="C15" s="137">
        <v>598</v>
      </c>
      <c r="D15" s="139">
        <v>58</v>
      </c>
      <c r="E15" s="135">
        <v>14</v>
      </c>
      <c r="F15" s="135">
        <v>3</v>
      </c>
      <c r="G15" s="61">
        <v>782209.91</v>
      </c>
      <c r="H15" s="61">
        <v>22938.29</v>
      </c>
      <c r="I15" s="9">
        <v>0</v>
      </c>
      <c r="J15" s="7">
        <v>3906605.88</v>
      </c>
      <c r="K15" s="8">
        <v>98834.53</v>
      </c>
      <c r="L15" s="7">
        <v>35093.5</v>
      </c>
      <c r="M15" s="65" t="str">
        <f t="shared" si="0"/>
        <v>Not Required</v>
      </c>
      <c r="N15" s="8">
        <v>120772.23000000001</v>
      </c>
      <c r="O15" s="209" t="s">
        <v>341</v>
      </c>
      <c r="P15" s="20">
        <v>341</v>
      </c>
      <c r="Q15" s="20">
        <v>250</v>
      </c>
      <c r="R15" s="228">
        <v>2280.9584782608704</v>
      </c>
      <c r="S15" s="228">
        <v>1995.6797826086949</v>
      </c>
    </row>
    <row r="16" spans="1:19" ht="15.75" x14ac:dyDescent="0.25">
      <c r="A16" s="73" t="s">
        <v>342</v>
      </c>
      <c r="B16" s="2" t="s">
        <v>20</v>
      </c>
      <c r="C16" s="137">
        <v>311</v>
      </c>
      <c r="D16" s="139">
        <v>23</v>
      </c>
      <c r="E16" s="135">
        <v>3</v>
      </c>
      <c r="F16" s="135">
        <v>0</v>
      </c>
      <c r="G16" s="61">
        <v>418653.36</v>
      </c>
      <c r="H16" s="61">
        <v>15400.43</v>
      </c>
      <c r="I16" s="9">
        <v>0</v>
      </c>
      <c r="J16" s="7">
        <v>1783051.47</v>
      </c>
      <c r="K16" s="8">
        <v>40369.03</v>
      </c>
      <c r="L16" s="7">
        <v>14333.96</v>
      </c>
      <c r="M16" s="65" t="str">
        <f t="shared" si="0"/>
        <v>Not Required</v>
      </c>
      <c r="N16" s="8">
        <v>65108.068499999994</v>
      </c>
      <c r="O16" s="209" t="s">
        <v>342</v>
      </c>
      <c r="P16" s="20">
        <v>173</v>
      </c>
      <c r="Q16" s="20">
        <v>147</v>
      </c>
      <c r="R16" s="228">
        <v>1258.1276595744689</v>
      </c>
      <c r="S16" s="228">
        <v>1096.4421276595749</v>
      </c>
    </row>
    <row r="17" spans="1:19" ht="15.75" x14ac:dyDescent="0.25">
      <c r="A17" s="73" t="s">
        <v>343</v>
      </c>
      <c r="B17" s="1" t="s">
        <v>21</v>
      </c>
      <c r="C17" s="137"/>
      <c r="D17" s="139"/>
      <c r="E17" s="135"/>
      <c r="F17" s="135"/>
      <c r="G17" s="61">
        <v>217834.7</v>
      </c>
      <c r="H17" s="61">
        <v>6803.73</v>
      </c>
      <c r="I17" s="9">
        <v>0</v>
      </c>
      <c r="J17" s="7">
        <v>245291.4</v>
      </c>
      <c r="K17" s="8">
        <v>4176.1099999999997</v>
      </c>
      <c r="L17" s="7">
        <v>1482.82</v>
      </c>
      <c r="M17" s="65" t="str">
        <f t="shared" si="0"/>
        <v>Not Required</v>
      </c>
      <c r="N17" s="8">
        <v>33695.764500000005</v>
      </c>
      <c r="O17" s="209" t="s">
        <v>343</v>
      </c>
      <c r="P17" s="20">
        <v>49</v>
      </c>
      <c r="Q17" s="20">
        <v>67</v>
      </c>
      <c r="R17" s="228">
        <v>572.38775510203698</v>
      </c>
      <c r="S17" s="228">
        <v>605.31836734693798</v>
      </c>
    </row>
    <row r="18" spans="1:19" ht="15.75" x14ac:dyDescent="0.25">
      <c r="A18" s="73" t="s">
        <v>344</v>
      </c>
      <c r="B18" s="1" t="s">
        <v>22</v>
      </c>
      <c r="C18" s="137"/>
      <c r="D18" s="139"/>
      <c r="E18" s="135"/>
      <c r="F18" s="135"/>
      <c r="G18" s="61">
        <v>287234.21999999997</v>
      </c>
      <c r="H18" s="61">
        <v>6673.61</v>
      </c>
      <c r="I18" s="9">
        <v>0</v>
      </c>
      <c r="J18" s="7">
        <v>184112.87</v>
      </c>
      <c r="K18" s="8">
        <v>0</v>
      </c>
      <c r="L18" s="7">
        <v>0</v>
      </c>
      <c r="M18" s="65" t="str">
        <f t="shared" si="0"/>
        <v>Not Required</v>
      </c>
      <c r="N18" s="8">
        <v>44086.174499999994</v>
      </c>
      <c r="O18" s="209" t="s">
        <v>344</v>
      </c>
      <c r="P18" s="20">
        <v>50</v>
      </c>
      <c r="Q18" s="20">
        <v>33</v>
      </c>
      <c r="R18" s="228">
        <v>799.72916666666697</v>
      </c>
      <c r="S18" s="228">
        <v>275.41666666666504</v>
      </c>
    </row>
    <row r="19" spans="1:19" ht="15.75" x14ac:dyDescent="0.25">
      <c r="A19" s="73" t="s">
        <v>345</v>
      </c>
      <c r="B19" s="1" t="s">
        <v>23</v>
      </c>
      <c r="C19" s="137"/>
      <c r="D19" s="139"/>
      <c r="E19" s="135"/>
      <c r="F19" s="135"/>
      <c r="G19" s="61">
        <v>686767.09</v>
      </c>
      <c r="H19" s="61">
        <v>13970.28</v>
      </c>
      <c r="I19" s="9">
        <v>0</v>
      </c>
      <c r="J19" s="7">
        <v>901449.78</v>
      </c>
      <c r="K19" s="8">
        <v>9744.25</v>
      </c>
      <c r="L19" s="7">
        <v>3459.92</v>
      </c>
      <c r="M19" s="65" t="str">
        <f t="shared" si="0"/>
        <v>Not Required</v>
      </c>
      <c r="N19" s="8">
        <v>105110.60549999999</v>
      </c>
      <c r="O19" s="209" t="s">
        <v>345</v>
      </c>
      <c r="P19" s="20">
        <v>200</v>
      </c>
      <c r="Q19" s="20">
        <v>296</v>
      </c>
      <c r="R19" s="228">
        <v>1327.9849999999999</v>
      </c>
      <c r="S19" s="228">
        <v>2048.6045833333342</v>
      </c>
    </row>
    <row r="20" spans="1:19" ht="15.75" x14ac:dyDescent="0.25">
      <c r="A20" s="73" t="s">
        <v>346</v>
      </c>
      <c r="B20" s="1" t="s">
        <v>24</v>
      </c>
      <c r="C20" s="137"/>
      <c r="D20" s="139"/>
      <c r="E20" s="135"/>
      <c r="F20" s="135"/>
      <c r="G20" s="61">
        <v>15278.26</v>
      </c>
      <c r="H20" s="60">
        <v>0</v>
      </c>
      <c r="I20" s="9">
        <v>0</v>
      </c>
      <c r="J20" s="7">
        <v>64624.84</v>
      </c>
      <c r="K20" s="8">
        <v>0</v>
      </c>
      <c r="L20" s="7">
        <v>0</v>
      </c>
      <c r="M20" s="65" t="str">
        <f t="shared" si="0"/>
        <v>Not Required</v>
      </c>
      <c r="N20" s="8">
        <v>2291.739</v>
      </c>
      <c r="O20" s="209" t="s">
        <v>346</v>
      </c>
      <c r="P20" s="20">
        <v>27</v>
      </c>
      <c r="Q20" s="20">
        <v>0</v>
      </c>
      <c r="R20" s="228">
        <v>49.978260869564998</v>
      </c>
      <c r="S20" s="228">
        <v>0</v>
      </c>
    </row>
    <row r="21" spans="1:19" ht="15.75" x14ac:dyDescent="0.25">
      <c r="A21" s="73" t="s">
        <v>347</v>
      </c>
      <c r="B21" s="1" t="s">
        <v>25</v>
      </c>
      <c r="C21" s="137">
        <v>105</v>
      </c>
      <c r="D21" s="139">
        <v>3</v>
      </c>
      <c r="E21" s="135">
        <v>0</v>
      </c>
      <c r="F21" s="135">
        <v>0</v>
      </c>
      <c r="G21" s="61">
        <v>122649.37</v>
      </c>
      <c r="H21" s="61">
        <v>5752.15</v>
      </c>
      <c r="I21" s="9">
        <v>0</v>
      </c>
      <c r="J21" s="7">
        <v>366665.53</v>
      </c>
      <c r="K21" s="8">
        <v>8352.2099999999991</v>
      </c>
      <c r="L21" s="7">
        <v>2965.65</v>
      </c>
      <c r="M21" s="65" t="str">
        <f t="shared" si="0"/>
        <v>Not Required</v>
      </c>
      <c r="N21" s="8">
        <v>19260.227999999999</v>
      </c>
      <c r="O21" s="209" t="s">
        <v>347</v>
      </c>
      <c r="P21" s="20">
        <v>46</v>
      </c>
      <c r="Q21" s="20">
        <v>44</v>
      </c>
      <c r="R21" s="228">
        <v>213.04444444444101</v>
      </c>
      <c r="S21" s="228">
        <v>227.75555555555403</v>
      </c>
    </row>
    <row r="22" spans="1:19" ht="15.75" x14ac:dyDescent="0.25">
      <c r="A22" s="73" t="s">
        <v>348</v>
      </c>
      <c r="B22" s="2" t="s">
        <v>26</v>
      </c>
      <c r="C22" s="137">
        <v>136</v>
      </c>
      <c r="D22" s="139">
        <v>6</v>
      </c>
      <c r="E22" s="135">
        <v>0</v>
      </c>
      <c r="F22" s="135">
        <v>0</v>
      </c>
      <c r="G22" s="61">
        <v>223588.35</v>
      </c>
      <c r="H22" s="61">
        <v>6003.76</v>
      </c>
      <c r="I22" s="9">
        <v>0</v>
      </c>
      <c r="J22" s="7">
        <v>496241.43</v>
      </c>
      <c r="K22" s="8">
        <v>19488.5</v>
      </c>
      <c r="L22" s="7">
        <v>6919.85</v>
      </c>
      <c r="M22" s="65" t="str">
        <f t="shared" si="0"/>
        <v>Not Required</v>
      </c>
      <c r="N22" s="8">
        <v>34438.816500000001</v>
      </c>
      <c r="O22" s="209" t="s">
        <v>348</v>
      </c>
      <c r="P22" s="20">
        <v>77</v>
      </c>
      <c r="Q22" s="20">
        <v>53</v>
      </c>
      <c r="R22" s="228">
        <v>600.74468085105991</v>
      </c>
      <c r="S22" s="228">
        <v>452.17021276595494</v>
      </c>
    </row>
    <row r="23" spans="1:19" ht="15.75" x14ac:dyDescent="0.25">
      <c r="A23" s="73" t="s">
        <v>349</v>
      </c>
      <c r="B23" s="1" t="s">
        <v>27</v>
      </c>
      <c r="C23" s="137">
        <v>411</v>
      </c>
      <c r="D23" s="139">
        <v>73</v>
      </c>
      <c r="E23" s="135">
        <v>3</v>
      </c>
      <c r="F23" s="135">
        <v>0</v>
      </c>
      <c r="G23" s="61">
        <v>618317.06999999995</v>
      </c>
      <c r="H23" s="61">
        <v>40809.910000000003</v>
      </c>
      <c r="I23" s="9">
        <v>0</v>
      </c>
      <c r="J23" s="7">
        <v>1421794.44</v>
      </c>
      <c r="K23" s="8">
        <v>104402.67</v>
      </c>
      <c r="L23" s="7">
        <v>37070.6</v>
      </c>
      <c r="M23" s="65" t="str">
        <f t="shared" si="0"/>
        <v>Not Required</v>
      </c>
      <c r="N23" s="8">
        <v>98869.046999999991</v>
      </c>
      <c r="O23" s="209" t="s">
        <v>349</v>
      </c>
      <c r="P23" s="20">
        <v>233</v>
      </c>
      <c r="Q23" s="20">
        <v>144</v>
      </c>
      <c r="R23" s="228">
        <v>1462.3691666666659</v>
      </c>
      <c r="S23" s="228">
        <v>1275.7933333333328</v>
      </c>
    </row>
    <row r="24" spans="1:19" ht="15.75" x14ac:dyDescent="0.25">
      <c r="A24" s="73" t="s">
        <v>350</v>
      </c>
      <c r="B24" s="2" t="s">
        <v>28</v>
      </c>
      <c r="C24" s="137">
        <v>51</v>
      </c>
      <c r="D24" s="139">
        <v>5</v>
      </c>
      <c r="E24" s="135">
        <v>0</v>
      </c>
      <c r="F24" s="135">
        <v>0</v>
      </c>
      <c r="G24" s="61">
        <v>103011.09</v>
      </c>
      <c r="H24" s="61">
        <v>9004.99</v>
      </c>
      <c r="I24" s="9">
        <v>0</v>
      </c>
      <c r="J24" s="7">
        <v>221550.24</v>
      </c>
      <c r="K24" s="8">
        <v>15312.39</v>
      </c>
      <c r="L24" s="7">
        <v>5437.02</v>
      </c>
      <c r="M24" s="65" t="str">
        <f t="shared" si="0"/>
        <v>Not Required</v>
      </c>
      <c r="N24" s="8">
        <v>16802.412</v>
      </c>
      <c r="O24" s="209" t="s">
        <v>350</v>
      </c>
      <c r="P24" s="20">
        <v>31</v>
      </c>
      <c r="Q24" s="20">
        <v>22</v>
      </c>
      <c r="R24" s="228">
        <v>186.63265306122202</v>
      </c>
      <c r="S24" s="228">
        <v>186.93877551020003</v>
      </c>
    </row>
    <row r="25" spans="1:19" ht="15.75" x14ac:dyDescent="0.25">
      <c r="A25" s="73" t="s">
        <v>351</v>
      </c>
      <c r="B25" s="1" t="s">
        <v>29</v>
      </c>
      <c r="C25" s="137">
        <v>117</v>
      </c>
      <c r="D25" s="139">
        <v>8</v>
      </c>
      <c r="E25" s="135">
        <v>0</v>
      </c>
      <c r="F25" s="135">
        <v>0</v>
      </c>
      <c r="G25" s="61">
        <v>190021.7</v>
      </c>
      <c r="H25" s="61">
        <v>7219.03</v>
      </c>
      <c r="I25" s="9">
        <v>0</v>
      </c>
      <c r="J25" s="7">
        <v>501238.5</v>
      </c>
      <c r="K25" s="8">
        <v>13920.36</v>
      </c>
      <c r="L25" s="7">
        <v>4942.75</v>
      </c>
      <c r="M25" s="65" t="str">
        <f t="shared" si="0"/>
        <v>Not Required</v>
      </c>
      <c r="N25" s="8">
        <v>29586.109499999999</v>
      </c>
      <c r="O25" s="209" t="s">
        <v>351</v>
      </c>
      <c r="P25" s="20">
        <v>65</v>
      </c>
      <c r="Q25" s="20">
        <v>38</v>
      </c>
      <c r="R25" s="228">
        <v>436.14583333333201</v>
      </c>
      <c r="S25" s="228">
        <v>394.68749999999807</v>
      </c>
    </row>
    <row r="26" spans="1:19" ht="15.75" x14ac:dyDescent="0.25">
      <c r="A26" s="73" t="s">
        <v>352</v>
      </c>
      <c r="B26" s="2" t="s">
        <v>30</v>
      </c>
      <c r="C26" s="137">
        <v>63</v>
      </c>
      <c r="D26" s="139">
        <v>2</v>
      </c>
      <c r="E26" s="135">
        <v>0</v>
      </c>
      <c r="F26" s="135">
        <v>0</v>
      </c>
      <c r="G26" s="61">
        <v>103406.34</v>
      </c>
      <c r="H26" s="61">
        <v>3341.26</v>
      </c>
      <c r="I26" s="9">
        <v>0</v>
      </c>
      <c r="J26" s="7">
        <v>258062.55</v>
      </c>
      <c r="K26" s="8">
        <v>8352.2099999999991</v>
      </c>
      <c r="L26" s="7">
        <v>2965.65</v>
      </c>
      <c r="M26" s="65" t="str">
        <f t="shared" si="0"/>
        <v>Not Required</v>
      </c>
      <c r="N26" s="8">
        <v>16012.139999999998</v>
      </c>
      <c r="O26" s="209" t="s">
        <v>352</v>
      </c>
      <c r="P26" s="20">
        <v>36</v>
      </c>
      <c r="Q26" s="20">
        <v>36</v>
      </c>
      <c r="R26" s="228">
        <v>166.72063829786799</v>
      </c>
      <c r="S26" s="228">
        <v>182.808510638294</v>
      </c>
    </row>
    <row r="27" spans="1:19" ht="15.75" x14ac:dyDescent="0.25">
      <c r="A27" s="73" t="s">
        <v>353</v>
      </c>
      <c r="B27" s="2" t="s">
        <v>31</v>
      </c>
      <c r="C27" s="137">
        <v>59</v>
      </c>
      <c r="D27" s="139">
        <v>22</v>
      </c>
      <c r="E27" s="135">
        <v>0</v>
      </c>
      <c r="F27" s="135">
        <v>0</v>
      </c>
      <c r="G27" s="61">
        <v>101723.9</v>
      </c>
      <c r="H27" s="61">
        <v>7373.21</v>
      </c>
      <c r="I27" s="9">
        <v>0</v>
      </c>
      <c r="J27" s="7">
        <v>164445.63</v>
      </c>
      <c r="K27" s="8">
        <v>34800.89</v>
      </c>
      <c r="L27" s="7">
        <v>12356.87</v>
      </c>
      <c r="M27" s="65" t="str">
        <f t="shared" si="0"/>
        <v>Not Required</v>
      </c>
      <c r="N27" s="8">
        <v>16364.566499999999</v>
      </c>
      <c r="O27" s="209" t="s">
        <v>353</v>
      </c>
      <c r="P27" s="20">
        <v>28</v>
      </c>
      <c r="Q27" s="20">
        <v>29</v>
      </c>
      <c r="R27" s="228">
        <v>184.56521739130301</v>
      </c>
      <c r="S27" s="228">
        <v>212.13333333333298</v>
      </c>
    </row>
    <row r="28" spans="1:19" ht="15.75" x14ac:dyDescent="0.25">
      <c r="A28" s="73" t="s">
        <v>354</v>
      </c>
      <c r="B28" s="1" t="s">
        <v>32</v>
      </c>
      <c r="C28" s="137">
        <v>174</v>
      </c>
      <c r="D28" s="139">
        <v>84</v>
      </c>
      <c r="E28" s="135">
        <v>8</v>
      </c>
      <c r="F28" s="135">
        <v>0</v>
      </c>
      <c r="G28" s="61">
        <v>374924.57</v>
      </c>
      <c r="H28" s="61">
        <v>34473.599999999999</v>
      </c>
      <c r="I28" s="9">
        <v>0</v>
      </c>
      <c r="J28" s="7">
        <v>731974.34</v>
      </c>
      <c r="K28" s="8">
        <v>140595.59</v>
      </c>
      <c r="L28" s="7">
        <v>49921.74</v>
      </c>
      <c r="M28" s="65" t="str">
        <f t="shared" si="0"/>
        <v>Not Required</v>
      </c>
      <c r="N28" s="8">
        <v>61409.725499999993</v>
      </c>
      <c r="O28" s="209" t="s">
        <v>354</v>
      </c>
      <c r="P28" s="20">
        <v>111</v>
      </c>
      <c r="Q28" s="20">
        <v>80</v>
      </c>
      <c r="R28" s="228">
        <v>722.23529411764594</v>
      </c>
      <c r="S28" s="228">
        <v>710.17647058823502</v>
      </c>
    </row>
    <row r="29" spans="1:19" ht="15.75" x14ac:dyDescent="0.25">
      <c r="A29" s="73" t="s">
        <v>355</v>
      </c>
      <c r="B29" s="2" t="s">
        <v>33</v>
      </c>
      <c r="C29" s="137">
        <v>76</v>
      </c>
      <c r="D29" s="139">
        <v>14</v>
      </c>
      <c r="E29" s="135">
        <v>0</v>
      </c>
      <c r="F29" s="135">
        <v>0</v>
      </c>
      <c r="G29" s="61">
        <v>154769.24</v>
      </c>
      <c r="H29" s="61">
        <v>13538.66</v>
      </c>
      <c r="I29" s="9">
        <v>0</v>
      </c>
      <c r="J29" s="7">
        <v>337283.28</v>
      </c>
      <c r="K29" s="8">
        <v>22272.57</v>
      </c>
      <c r="L29" s="7">
        <v>7908.39</v>
      </c>
      <c r="M29" s="65" t="str">
        <f t="shared" si="0"/>
        <v>Not Required</v>
      </c>
      <c r="N29" s="8">
        <v>25246.184999999998</v>
      </c>
      <c r="O29" s="209" t="s">
        <v>355</v>
      </c>
      <c r="P29" s="20">
        <v>40</v>
      </c>
      <c r="Q29" s="20">
        <v>28</v>
      </c>
      <c r="R29" s="228">
        <v>270.04166666666401</v>
      </c>
      <c r="S29" s="228">
        <v>245.49999999999801</v>
      </c>
    </row>
    <row r="30" spans="1:19" ht="15.75" x14ac:dyDescent="0.25">
      <c r="A30" s="73" t="s">
        <v>356</v>
      </c>
      <c r="B30" s="2" t="s">
        <v>34</v>
      </c>
      <c r="C30" s="137">
        <v>335</v>
      </c>
      <c r="D30" s="139">
        <v>26</v>
      </c>
      <c r="E30" s="135">
        <v>2</v>
      </c>
      <c r="F30" s="135">
        <v>0</v>
      </c>
      <c r="G30" s="61">
        <v>399176.34</v>
      </c>
      <c r="H30" s="61">
        <v>23293.43</v>
      </c>
      <c r="I30" s="9">
        <v>0</v>
      </c>
      <c r="J30" s="7">
        <v>1705799.35</v>
      </c>
      <c r="K30" s="8">
        <v>47329.21</v>
      </c>
      <c r="L30" s="7">
        <v>16805.34</v>
      </c>
      <c r="M30" s="65" t="str">
        <f t="shared" si="0"/>
        <v>Not Required</v>
      </c>
      <c r="N30" s="8">
        <v>63370.465499999998</v>
      </c>
      <c r="O30" s="209" t="s">
        <v>356</v>
      </c>
      <c r="P30" s="20">
        <v>178</v>
      </c>
      <c r="Q30" s="20">
        <v>141</v>
      </c>
      <c r="R30" s="228">
        <v>936.65083333333303</v>
      </c>
      <c r="S30" s="228">
        <v>827.09875</v>
      </c>
    </row>
    <row r="31" spans="1:19" ht="15.75" x14ac:dyDescent="0.25">
      <c r="A31" s="73" t="s">
        <v>357</v>
      </c>
      <c r="B31" s="2" t="s">
        <v>35</v>
      </c>
      <c r="C31" s="137">
        <v>87</v>
      </c>
      <c r="D31" s="139">
        <v>11</v>
      </c>
      <c r="E31" s="135">
        <v>1</v>
      </c>
      <c r="F31" s="135">
        <v>0</v>
      </c>
      <c r="G31" s="61">
        <v>165606.32</v>
      </c>
      <c r="H31" s="61">
        <v>8922.58</v>
      </c>
      <c r="I31" s="9">
        <v>0</v>
      </c>
      <c r="J31" s="7">
        <v>600250.15</v>
      </c>
      <c r="K31" s="8">
        <v>11136.28</v>
      </c>
      <c r="L31" s="7">
        <v>3954.2</v>
      </c>
      <c r="M31" s="65" t="str">
        <f t="shared" si="0"/>
        <v>Not Required</v>
      </c>
      <c r="N31" s="8">
        <v>26179.334999999999</v>
      </c>
      <c r="O31" s="209" t="s">
        <v>357</v>
      </c>
      <c r="P31" s="20">
        <v>34</v>
      </c>
      <c r="Q31" s="20">
        <v>43</v>
      </c>
      <c r="R31" s="228">
        <v>281.978723404253</v>
      </c>
      <c r="S31" s="228">
        <v>299.29446808510403</v>
      </c>
    </row>
    <row r="32" spans="1:19" ht="15.75" x14ac:dyDescent="0.25">
      <c r="A32" s="73" t="s">
        <v>358</v>
      </c>
      <c r="B32" s="1" t="s">
        <v>36</v>
      </c>
      <c r="C32" s="137">
        <v>262</v>
      </c>
      <c r="D32" s="139">
        <v>25</v>
      </c>
      <c r="E32" s="135">
        <v>0</v>
      </c>
      <c r="F32" s="135">
        <v>0</v>
      </c>
      <c r="G32" s="61">
        <v>310147.96000000002</v>
      </c>
      <c r="H32" s="61">
        <v>15740.14</v>
      </c>
      <c r="I32" s="9">
        <v>0</v>
      </c>
      <c r="J32" s="7">
        <v>1143283.82</v>
      </c>
      <c r="K32" s="8">
        <v>57073.46</v>
      </c>
      <c r="L32" s="7">
        <v>20265.259999999998</v>
      </c>
      <c r="M32" s="65" t="str">
        <f t="shared" si="0"/>
        <v>Not Required</v>
      </c>
      <c r="N32" s="8">
        <v>48883.215000000004</v>
      </c>
      <c r="O32" s="209" t="s">
        <v>358</v>
      </c>
      <c r="P32" s="20">
        <v>162</v>
      </c>
      <c r="Q32" s="20">
        <v>79</v>
      </c>
      <c r="R32" s="228">
        <v>738.30434782608609</v>
      </c>
      <c r="S32" s="228">
        <v>653.3913043478251</v>
      </c>
    </row>
    <row r="33" spans="1:19" ht="15.75" x14ac:dyDescent="0.25">
      <c r="A33" s="73" t="s">
        <v>359</v>
      </c>
      <c r="B33" s="1" t="s">
        <v>37</v>
      </c>
      <c r="C33" s="137">
        <v>60</v>
      </c>
      <c r="D33" s="139">
        <v>47</v>
      </c>
      <c r="E33" s="135">
        <v>0</v>
      </c>
      <c r="F33" s="135">
        <v>0</v>
      </c>
      <c r="G33" s="61">
        <v>121661.68</v>
      </c>
      <c r="H33" s="61">
        <v>6171.1</v>
      </c>
      <c r="I33" s="9">
        <v>0</v>
      </c>
      <c r="J33" s="7">
        <v>321063.78999999998</v>
      </c>
      <c r="K33" s="8">
        <v>61249.57</v>
      </c>
      <c r="L33" s="7">
        <v>21748.080000000002</v>
      </c>
      <c r="M33" s="65" t="str">
        <f t="shared" si="0"/>
        <v>Not Required</v>
      </c>
      <c r="N33" s="8">
        <v>19174.916999999998</v>
      </c>
      <c r="O33" s="209" t="s">
        <v>359</v>
      </c>
      <c r="P33" s="20">
        <v>27</v>
      </c>
      <c r="Q33" s="20">
        <v>32</v>
      </c>
      <c r="R33" s="228">
        <v>170.76744186046298</v>
      </c>
      <c r="S33" s="228">
        <v>155.88372093023</v>
      </c>
    </row>
    <row r="34" spans="1:19" ht="15.75" x14ac:dyDescent="0.25">
      <c r="A34" s="73" t="s">
        <v>360</v>
      </c>
      <c r="B34" s="1" t="s">
        <v>38</v>
      </c>
      <c r="C34" s="137">
        <v>119</v>
      </c>
      <c r="D34" s="139">
        <v>62</v>
      </c>
      <c r="E34" s="135">
        <v>0</v>
      </c>
      <c r="F34" s="135">
        <v>0</v>
      </c>
      <c r="G34" s="61">
        <v>304548.45</v>
      </c>
      <c r="H34" s="61">
        <v>38288.25</v>
      </c>
      <c r="I34" s="9">
        <v>0</v>
      </c>
      <c r="J34" s="7">
        <v>504549.44</v>
      </c>
      <c r="K34" s="8">
        <v>94658.42</v>
      </c>
      <c r="L34" s="7">
        <v>33610.68</v>
      </c>
      <c r="M34" s="65" t="str">
        <f t="shared" si="0"/>
        <v>Not Required</v>
      </c>
      <c r="N34" s="8">
        <v>51425.504999999997</v>
      </c>
      <c r="O34" s="209" t="s">
        <v>360</v>
      </c>
      <c r="P34" s="20">
        <v>54</v>
      </c>
      <c r="Q34" s="20">
        <v>57</v>
      </c>
      <c r="R34" s="228">
        <v>450.06818181817908</v>
      </c>
      <c r="S34" s="228">
        <v>408.13636363636203</v>
      </c>
    </row>
    <row r="35" spans="1:19" ht="15.75" x14ac:dyDescent="0.25">
      <c r="A35" s="73" t="s">
        <v>361</v>
      </c>
      <c r="B35" s="2" t="s">
        <v>39</v>
      </c>
      <c r="C35" s="137">
        <v>287</v>
      </c>
      <c r="D35" s="139">
        <v>72</v>
      </c>
      <c r="E35" s="135">
        <v>2</v>
      </c>
      <c r="F35" s="135">
        <v>0</v>
      </c>
      <c r="G35" s="61">
        <v>476397.39</v>
      </c>
      <c r="H35" s="61">
        <v>30985.72</v>
      </c>
      <c r="I35" s="9">
        <v>0</v>
      </c>
      <c r="J35" s="7">
        <v>1240362.72</v>
      </c>
      <c r="K35" s="8">
        <v>126675.24</v>
      </c>
      <c r="L35" s="7">
        <v>44978.99</v>
      </c>
      <c r="M35" s="65" t="str">
        <f t="shared" si="0"/>
        <v>Not Required</v>
      </c>
      <c r="N35" s="8">
        <v>76107.466499999995</v>
      </c>
      <c r="O35" s="209" t="s">
        <v>361</v>
      </c>
      <c r="P35" s="20">
        <v>149</v>
      </c>
      <c r="Q35" s="20">
        <v>117</v>
      </c>
      <c r="R35" s="228">
        <v>940.79999999999984</v>
      </c>
      <c r="S35" s="228">
        <v>848.45999999999992</v>
      </c>
    </row>
    <row r="36" spans="1:19" ht="15.75" x14ac:dyDescent="0.25">
      <c r="A36" s="73" t="s">
        <v>362</v>
      </c>
      <c r="B36" s="2" t="s">
        <v>40</v>
      </c>
      <c r="C36" s="137">
        <v>100</v>
      </c>
      <c r="D36" s="139">
        <v>26</v>
      </c>
      <c r="E36" s="135">
        <v>4</v>
      </c>
      <c r="F36" s="135">
        <v>0</v>
      </c>
      <c r="G36" s="61">
        <v>185498.27</v>
      </c>
      <c r="H36" s="61">
        <v>8359.5300000000007</v>
      </c>
      <c r="I36" s="9">
        <v>0</v>
      </c>
      <c r="J36" s="7">
        <v>356627.54</v>
      </c>
      <c r="K36" s="8">
        <v>38977</v>
      </c>
      <c r="L36" s="7">
        <v>13839.69</v>
      </c>
      <c r="M36" s="65" t="str">
        <f t="shared" si="0"/>
        <v>Not Required</v>
      </c>
      <c r="N36" s="8">
        <v>29078.67</v>
      </c>
      <c r="O36" s="209" t="s">
        <v>362</v>
      </c>
      <c r="P36" s="20">
        <v>62</v>
      </c>
      <c r="Q36" s="20">
        <v>50</v>
      </c>
      <c r="R36" s="228">
        <v>303.95833333333201</v>
      </c>
      <c r="S36" s="228">
        <v>314.514999999998</v>
      </c>
    </row>
    <row r="37" spans="1:19" ht="15.75" x14ac:dyDescent="0.25">
      <c r="A37" s="73" t="s">
        <v>363</v>
      </c>
      <c r="B37" s="2" t="s">
        <v>41</v>
      </c>
      <c r="C37" s="137">
        <v>121</v>
      </c>
      <c r="D37" s="139">
        <v>30</v>
      </c>
      <c r="E37" s="135">
        <v>0</v>
      </c>
      <c r="F37" s="135">
        <v>0</v>
      </c>
      <c r="G37" s="61">
        <v>266476.96999999997</v>
      </c>
      <c r="H37" s="61">
        <v>29149.45</v>
      </c>
      <c r="I37" s="9">
        <v>0</v>
      </c>
      <c r="J37" s="7">
        <v>400796.74</v>
      </c>
      <c r="K37" s="8">
        <v>50113.279999999999</v>
      </c>
      <c r="L37" s="7">
        <v>17793.89</v>
      </c>
      <c r="M37" s="65" t="str">
        <f t="shared" si="0"/>
        <v>Not Required</v>
      </c>
      <c r="N37" s="8">
        <v>44343.962999999996</v>
      </c>
      <c r="O37" s="209" t="s">
        <v>363</v>
      </c>
      <c r="P37" s="20">
        <v>81</v>
      </c>
      <c r="Q37" s="20">
        <v>52</v>
      </c>
      <c r="R37" s="228">
        <v>451.608695652172</v>
      </c>
      <c r="S37" s="228">
        <v>366.78260869565003</v>
      </c>
    </row>
    <row r="38" spans="1:19" ht="15.75" x14ac:dyDescent="0.25">
      <c r="A38" s="73" t="s">
        <v>364</v>
      </c>
      <c r="B38" s="1" t="s">
        <v>42</v>
      </c>
      <c r="C38" s="137">
        <v>155</v>
      </c>
      <c r="D38" s="139">
        <v>38</v>
      </c>
      <c r="E38" s="135">
        <v>1</v>
      </c>
      <c r="F38" s="135">
        <v>0</v>
      </c>
      <c r="G38" s="61">
        <v>190786.61</v>
      </c>
      <c r="H38" s="61">
        <v>12727.6</v>
      </c>
      <c r="I38" s="9">
        <v>0</v>
      </c>
      <c r="J38" s="7">
        <v>608385.43999999994</v>
      </c>
      <c r="K38" s="8">
        <v>77953.990000000005</v>
      </c>
      <c r="L38" s="7">
        <v>27679.38</v>
      </c>
      <c r="M38" s="65" t="str">
        <f t="shared" si="0"/>
        <v>Not Required</v>
      </c>
      <c r="N38" s="8">
        <v>30527.131499999996</v>
      </c>
      <c r="O38" s="209" t="s">
        <v>364</v>
      </c>
      <c r="P38" s="20">
        <v>99</v>
      </c>
      <c r="Q38" s="20">
        <v>47</v>
      </c>
      <c r="R38" s="228">
        <v>429.38416666666501</v>
      </c>
      <c r="S38" s="228">
        <v>336.47916666666504</v>
      </c>
    </row>
    <row r="39" spans="1:19" ht="15.75" x14ac:dyDescent="0.25">
      <c r="A39" s="73" t="s">
        <v>365</v>
      </c>
      <c r="B39" s="2" t="s">
        <v>43</v>
      </c>
      <c r="C39" s="137">
        <v>94</v>
      </c>
      <c r="D39" s="139">
        <v>14</v>
      </c>
      <c r="E39" s="135">
        <v>0</v>
      </c>
      <c r="F39" s="135">
        <v>0</v>
      </c>
      <c r="G39" s="61">
        <v>163807.38</v>
      </c>
      <c r="H39" s="61">
        <v>6796.15</v>
      </c>
      <c r="I39" s="9">
        <v>0</v>
      </c>
      <c r="J39" s="7">
        <v>402786.87</v>
      </c>
      <c r="K39" s="8">
        <v>32016.82</v>
      </c>
      <c r="L39" s="7">
        <v>11368.32</v>
      </c>
      <c r="M39" s="65" t="str">
        <f t="shared" si="0"/>
        <v>Not Required</v>
      </c>
      <c r="N39" s="8">
        <v>25590.529500000001</v>
      </c>
      <c r="O39" s="209" t="s">
        <v>365</v>
      </c>
      <c r="P39" s="20">
        <v>55</v>
      </c>
      <c r="Q39" s="20">
        <v>29</v>
      </c>
      <c r="R39" s="228">
        <v>303.39583333333002</v>
      </c>
      <c r="S39" s="228">
        <v>244.66083333333199</v>
      </c>
    </row>
    <row r="40" spans="1:19" ht="15.75" x14ac:dyDescent="0.25">
      <c r="A40" s="73" t="s">
        <v>366</v>
      </c>
      <c r="B40" s="2" t="s">
        <v>44</v>
      </c>
      <c r="C40" s="137">
        <v>87</v>
      </c>
      <c r="D40" s="139">
        <v>26</v>
      </c>
      <c r="E40" s="135">
        <v>0</v>
      </c>
      <c r="F40" s="135">
        <v>0</v>
      </c>
      <c r="G40" s="61">
        <v>109797.83</v>
      </c>
      <c r="H40" s="61">
        <v>6656.99</v>
      </c>
      <c r="I40" s="9">
        <v>0</v>
      </c>
      <c r="J40" s="7">
        <v>326525.28000000003</v>
      </c>
      <c r="K40" s="8">
        <v>55681.42</v>
      </c>
      <c r="L40" s="7">
        <v>19770.990000000002</v>
      </c>
      <c r="M40" s="65" t="str">
        <f t="shared" si="0"/>
        <v>Not Required</v>
      </c>
      <c r="N40" s="8">
        <v>17468.223000000002</v>
      </c>
      <c r="O40" s="209" t="s">
        <v>366</v>
      </c>
      <c r="P40" s="20">
        <v>49</v>
      </c>
      <c r="Q40" s="20">
        <v>33</v>
      </c>
      <c r="R40" s="228">
        <v>198.56521739130199</v>
      </c>
      <c r="S40" s="228">
        <v>178.87565217391</v>
      </c>
    </row>
    <row r="41" spans="1:19" ht="15.75" x14ac:dyDescent="0.25">
      <c r="A41" s="73" t="s">
        <v>367</v>
      </c>
      <c r="B41" s="2" t="s">
        <v>45</v>
      </c>
      <c r="C41" s="137">
        <v>227</v>
      </c>
      <c r="D41" s="139">
        <v>66</v>
      </c>
      <c r="E41" s="135">
        <v>2</v>
      </c>
      <c r="F41" s="135">
        <v>0</v>
      </c>
      <c r="G41" s="61">
        <v>363047.61</v>
      </c>
      <c r="H41" s="61">
        <v>17053.2</v>
      </c>
      <c r="I41" s="9">
        <v>0</v>
      </c>
      <c r="J41" s="7">
        <v>1443546.97</v>
      </c>
      <c r="K41" s="8">
        <v>93266.38</v>
      </c>
      <c r="L41" s="7">
        <v>33116.400000000001</v>
      </c>
      <c r="M41" s="65" t="str">
        <f t="shared" si="0"/>
        <v>Not Required</v>
      </c>
      <c r="N41" s="8">
        <v>57015.121500000001</v>
      </c>
      <c r="O41" s="209" t="s">
        <v>367</v>
      </c>
      <c r="P41" s="20">
        <v>124</v>
      </c>
      <c r="Q41" s="20">
        <v>96</v>
      </c>
      <c r="R41" s="228">
        <v>818.872340425532</v>
      </c>
      <c r="S41" s="228">
        <v>681.04595744680694</v>
      </c>
    </row>
    <row r="42" spans="1:19" ht="15.75" x14ac:dyDescent="0.25">
      <c r="A42" s="73" t="s">
        <v>368</v>
      </c>
      <c r="B42" s="1" t="s">
        <v>46</v>
      </c>
      <c r="C42" s="137">
        <v>146</v>
      </c>
      <c r="D42" s="139">
        <v>14</v>
      </c>
      <c r="E42" s="135">
        <v>0</v>
      </c>
      <c r="F42" s="135">
        <v>0</v>
      </c>
      <c r="G42" s="61">
        <v>173747.03</v>
      </c>
      <c r="H42" s="61">
        <v>7750.72</v>
      </c>
      <c r="I42" s="9">
        <v>0</v>
      </c>
      <c r="J42" s="7">
        <v>360814.1</v>
      </c>
      <c r="K42" s="8">
        <v>26448.68</v>
      </c>
      <c r="L42" s="7">
        <v>9391.2199999999993</v>
      </c>
      <c r="M42" s="65" t="str">
        <f t="shared" si="0"/>
        <v>Not Required</v>
      </c>
      <c r="N42" s="8">
        <v>27224.662499999999</v>
      </c>
      <c r="O42" s="209" t="s">
        <v>368</v>
      </c>
      <c r="P42" s="20">
        <v>77</v>
      </c>
      <c r="Q42" s="20">
        <v>49</v>
      </c>
      <c r="R42" s="228">
        <v>433.765957446806</v>
      </c>
      <c r="S42" s="228">
        <v>370.78127659574193</v>
      </c>
    </row>
    <row r="43" spans="1:19" ht="15.75" x14ac:dyDescent="0.25">
      <c r="A43" s="73" t="s">
        <v>369</v>
      </c>
      <c r="B43" s="2" t="s">
        <v>47</v>
      </c>
      <c r="C43" s="137">
        <v>96</v>
      </c>
      <c r="D43" s="139">
        <v>13</v>
      </c>
      <c r="E43" s="135">
        <v>0</v>
      </c>
      <c r="F43" s="135">
        <v>0</v>
      </c>
      <c r="G43" s="61">
        <v>107252.05</v>
      </c>
      <c r="H43" s="61">
        <v>2425.4699999999998</v>
      </c>
      <c r="I43" s="9">
        <v>0</v>
      </c>
      <c r="J43" s="7">
        <v>409151.92</v>
      </c>
      <c r="K43" s="8">
        <v>25056.639999999999</v>
      </c>
      <c r="L43" s="7">
        <v>8896.94</v>
      </c>
      <c r="M43" s="65" t="str">
        <f t="shared" si="0"/>
        <v>Not Required</v>
      </c>
      <c r="N43" s="8">
        <v>16451.628000000001</v>
      </c>
      <c r="O43" s="209" t="s">
        <v>369</v>
      </c>
      <c r="P43" s="20">
        <v>50</v>
      </c>
      <c r="Q43" s="20">
        <v>38</v>
      </c>
      <c r="R43" s="228">
        <v>222.82608695652101</v>
      </c>
      <c r="S43" s="228">
        <v>237.69565217391198</v>
      </c>
    </row>
    <row r="44" spans="1:19" ht="15.75" x14ac:dyDescent="0.25">
      <c r="A44" s="73" t="s">
        <v>370</v>
      </c>
      <c r="B44" s="1" t="s">
        <v>48</v>
      </c>
      <c r="C44" s="137">
        <v>67</v>
      </c>
      <c r="D44" s="139">
        <v>10</v>
      </c>
      <c r="E44" s="135">
        <v>0</v>
      </c>
      <c r="F44" s="135">
        <v>0</v>
      </c>
      <c r="G44" s="61">
        <v>116185.62</v>
      </c>
      <c r="H44" s="61">
        <v>5051.01</v>
      </c>
      <c r="I44" s="9">
        <v>0</v>
      </c>
      <c r="J44" s="7">
        <v>291615.23</v>
      </c>
      <c r="K44" s="8">
        <v>25056.639999999999</v>
      </c>
      <c r="L44" s="7">
        <v>8896.94</v>
      </c>
      <c r="M44" s="65" t="str">
        <f t="shared" si="0"/>
        <v>Not Required</v>
      </c>
      <c r="N44" s="8">
        <v>18185.494499999997</v>
      </c>
      <c r="O44" s="209" t="s">
        <v>370</v>
      </c>
      <c r="P44" s="20">
        <v>41</v>
      </c>
      <c r="Q44" s="20">
        <v>41</v>
      </c>
      <c r="R44" s="228">
        <v>285.99999999999801</v>
      </c>
      <c r="S44" s="228">
        <v>288.31249999999801</v>
      </c>
    </row>
    <row r="45" spans="1:19" ht="15.75" x14ac:dyDescent="0.25">
      <c r="A45" s="73" t="s">
        <v>371</v>
      </c>
      <c r="B45" s="1" t="s">
        <v>49</v>
      </c>
      <c r="C45" s="137">
        <v>122</v>
      </c>
      <c r="D45" s="139">
        <v>34</v>
      </c>
      <c r="E45" s="135">
        <v>0</v>
      </c>
      <c r="F45" s="135">
        <v>0</v>
      </c>
      <c r="G45" s="61">
        <v>209211.47</v>
      </c>
      <c r="H45" s="61">
        <v>17288.63</v>
      </c>
      <c r="I45" s="9">
        <v>0</v>
      </c>
      <c r="J45" s="7">
        <v>473722.35</v>
      </c>
      <c r="K45" s="8">
        <v>50113.279999999999</v>
      </c>
      <c r="L45" s="7">
        <v>17793.89</v>
      </c>
      <c r="M45" s="65" t="str">
        <f t="shared" si="0"/>
        <v>Not Required</v>
      </c>
      <c r="N45" s="8">
        <v>33975.014999999999</v>
      </c>
      <c r="O45" s="209" t="s">
        <v>371</v>
      </c>
      <c r="P45" s="20">
        <v>64</v>
      </c>
      <c r="Q45" s="20">
        <v>61</v>
      </c>
      <c r="R45" s="228">
        <v>336.43749999999801</v>
      </c>
      <c r="S45" s="228">
        <v>366.99999999999801</v>
      </c>
    </row>
    <row r="46" spans="1:19" ht="15.75" x14ac:dyDescent="0.25">
      <c r="A46" s="73" t="s">
        <v>372</v>
      </c>
      <c r="B46" s="1" t="s">
        <v>50</v>
      </c>
      <c r="C46" s="137">
        <v>348</v>
      </c>
      <c r="D46" s="139">
        <v>59</v>
      </c>
      <c r="E46" s="135">
        <v>5</v>
      </c>
      <c r="F46" s="135">
        <v>0</v>
      </c>
      <c r="G46" s="61">
        <v>711752.41</v>
      </c>
      <c r="H46" s="61">
        <v>61953.03</v>
      </c>
      <c r="I46" s="9">
        <v>116055.82</v>
      </c>
      <c r="J46" s="7">
        <v>1517791.49</v>
      </c>
      <c r="K46" s="8">
        <v>103010.63</v>
      </c>
      <c r="L46" s="7">
        <v>36576.32</v>
      </c>
      <c r="M46" s="65" t="str">
        <f t="shared" si="0"/>
        <v>Required</v>
      </c>
      <c r="N46" s="8">
        <v>116055.81600000001</v>
      </c>
      <c r="O46" s="209" t="s">
        <v>372</v>
      </c>
      <c r="P46" s="20">
        <v>199</v>
      </c>
      <c r="Q46" s="20">
        <v>150</v>
      </c>
      <c r="R46" s="228">
        <v>1320.6417391304349</v>
      </c>
      <c r="S46" s="228">
        <v>1254.1684782608691</v>
      </c>
    </row>
    <row r="47" spans="1:19" ht="15.75" x14ac:dyDescent="0.25">
      <c r="A47" s="73" t="s">
        <v>373</v>
      </c>
      <c r="B47" s="2" t="s">
        <v>51</v>
      </c>
      <c r="C47" s="137">
        <v>117</v>
      </c>
      <c r="D47" s="139">
        <v>10</v>
      </c>
      <c r="E47" s="135">
        <v>0</v>
      </c>
      <c r="F47" s="135">
        <v>0</v>
      </c>
      <c r="G47" s="61">
        <v>250801.13</v>
      </c>
      <c r="H47" s="61">
        <v>23145.82</v>
      </c>
      <c r="I47" s="9">
        <v>0</v>
      </c>
      <c r="J47" s="7">
        <v>388864.17</v>
      </c>
      <c r="K47" s="8">
        <v>11136.28</v>
      </c>
      <c r="L47" s="7">
        <v>3954.2</v>
      </c>
      <c r="M47" s="65" t="str">
        <f t="shared" si="0"/>
        <v>Not Required</v>
      </c>
      <c r="N47" s="8">
        <v>41092.042500000003</v>
      </c>
      <c r="O47" s="209" t="s">
        <v>373</v>
      </c>
      <c r="P47" s="20">
        <v>66</v>
      </c>
      <c r="Q47" s="20">
        <v>37</v>
      </c>
      <c r="R47" s="228">
        <v>589.10416666666504</v>
      </c>
      <c r="S47" s="228">
        <v>497.60416666666606</v>
      </c>
    </row>
    <row r="48" spans="1:19" ht="15.75" x14ac:dyDescent="0.25">
      <c r="A48" s="73" t="s">
        <v>374</v>
      </c>
      <c r="B48" s="2" t="s">
        <v>52</v>
      </c>
      <c r="C48" s="137">
        <v>98</v>
      </c>
      <c r="D48" s="139">
        <v>11</v>
      </c>
      <c r="E48" s="135">
        <v>0</v>
      </c>
      <c r="F48" s="135">
        <v>0</v>
      </c>
      <c r="G48" s="61">
        <v>110228.82</v>
      </c>
      <c r="H48" s="61">
        <v>3046.21</v>
      </c>
      <c r="I48" s="9">
        <v>0</v>
      </c>
      <c r="J48" s="7">
        <v>369858.8</v>
      </c>
      <c r="K48" s="8">
        <v>27840.71</v>
      </c>
      <c r="L48" s="7">
        <v>9885.49</v>
      </c>
      <c r="M48" s="65" t="str">
        <f t="shared" si="0"/>
        <v>Not Required</v>
      </c>
      <c r="N48" s="8">
        <v>16991.254500000003</v>
      </c>
      <c r="O48" s="209" t="s">
        <v>374</v>
      </c>
      <c r="P48" s="20">
        <v>65</v>
      </c>
      <c r="Q48" s="20">
        <v>36</v>
      </c>
      <c r="R48" s="228">
        <v>277.21276595744501</v>
      </c>
      <c r="S48" s="228">
        <v>179.46808510638002</v>
      </c>
    </row>
    <row r="49" spans="1:19" ht="15.75" x14ac:dyDescent="0.25">
      <c r="A49" s="73" t="s">
        <v>375</v>
      </c>
      <c r="B49" s="1" t="s">
        <v>53</v>
      </c>
      <c r="C49" s="137">
        <v>68</v>
      </c>
      <c r="D49" s="139">
        <v>12</v>
      </c>
      <c r="E49" s="135">
        <v>0</v>
      </c>
      <c r="F49" s="135">
        <v>0</v>
      </c>
      <c r="G49" s="61">
        <v>104561.71</v>
      </c>
      <c r="H49" s="61">
        <v>3951.26</v>
      </c>
      <c r="I49" s="9">
        <v>0</v>
      </c>
      <c r="J49" s="7">
        <v>181924.55</v>
      </c>
      <c r="K49" s="8">
        <v>26448.68</v>
      </c>
      <c r="L49" s="7">
        <v>9391.2199999999993</v>
      </c>
      <c r="M49" s="65" t="str">
        <f t="shared" si="0"/>
        <v>Not Required</v>
      </c>
      <c r="N49" s="8">
        <v>16276.9455</v>
      </c>
      <c r="O49" s="209" t="s">
        <v>375</v>
      </c>
      <c r="P49" s="20">
        <v>38</v>
      </c>
      <c r="Q49" s="20">
        <v>33</v>
      </c>
      <c r="R49" s="228">
        <v>229.63043478260801</v>
      </c>
      <c r="S49" s="228">
        <v>207.08695652173699</v>
      </c>
    </row>
    <row r="50" spans="1:19" ht="15.75" x14ac:dyDescent="0.25">
      <c r="A50" s="73" t="s">
        <v>376</v>
      </c>
      <c r="B50" s="2" t="s">
        <v>54</v>
      </c>
      <c r="C50" s="137">
        <v>375</v>
      </c>
      <c r="D50" s="139">
        <v>50</v>
      </c>
      <c r="E50" s="135">
        <v>16</v>
      </c>
      <c r="F50" s="135">
        <v>0</v>
      </c>
      <c r="G50" s="61">
        <v>636971.09</v>
      </c>
      <c r="H50" s="61">
        <v>38872.86</v>
      </c>
      <c r="I50" s="9">
        <v>0</v>
      </c>
      <c r="J50" s="7">
        <v>1514185.49</v>
      </c>
      <c r="K50" s="8">
        <v>100226.56</v>
      </c>
      <c r="L50" s="7">
        <v>35587.769999999997</v>
      </c>
      <c r="M50" s="65" t="str">
        <f t="shared" si="0"/>
        <v>Not Required</v>
      </c>
      <c r="N50" s="8">
        <v>101376.59249999998</v>
      </c>
      <c r="O50" s="209" t="s">
        <v>376</v>
      </c>
      <c r="P50" s="20">
        <v>244</v>
      </c>
      <c r="Q50" s="20">
        <v>146</v>
      </c>
      <c r="R50" s="228">
        <v>1198.9130434782601</v>
      </c>
      <c r="S50" s="228">
        <v>1074.4613043478271</v>
      </c>
    </row>
    <row r="51" spans="1:19" ht="15.75" x14ac:dyDescent="0.25">
      <c r="A51" s="73" t="s">
        <v>377</v>
      </c>
      <c r="B51" s="2" t="s">
        <v>55</v>
      </c>
      <c r="C51" s="137">
        <v>125</v>
      </c>
      <c r="D51" s="139">
        <v>7</v>
      </c>
      <c r="E51" s="135">
        <v>15</v>
      </c>
      <c r="F51" s="135">
        <v>0</v>
      </c>
      <c r="G51" s="61">
        <v>131975.04000000001</v>
      </c>
      <c r="H51" s="61">
        <v>7945.84</v>
      </c>
      <c r="I51" s="9">
        <v>0</v>
      </c>
      <c r="J51" s="7">
        <v>408532.83</v>
      </c>
      <c r="K51" s="8">
        <v>16704.43</v>
      </c>
      <c r="L51" s="7">
        <v>5931.3</v>
      </c>
      <c r="M51" s="65" t="str">
        <f t="shared" si="0"/>
        <v>Not Required</v>
      </c>
      <c r="N51" s="8">
        <v>20988.132000000001</v>
      </c>
      <c r="O51" s="209" t="s">
        <v>377</v>
      </c>
      <c r="P51" s="20">
        <v>76</v>
      </c>
      <c r="Q51" s="20">
        <v>41</v>
      </c>
      <c r="R51" s="228">
        <v>311.81818181817903</v>
      </c>
      <c r="S51" s="228">
        <v>252.590909090906</v>
      </c>
    </row>
    <row r="52" spans="1:19" ht="15.75" x14ac:dyDescent="0.25">
      <c r="A52" s="73" t="s">
        <v>378</v>
      </c>
      <c r="B52" s="2" t="s">
        <v>56</v>
      </c>
      <c r="C52" s="137">
        <v>282</v>
      </c>
      <c r="D52" s="139">
        <v>25</v>
      </c>
      <c r="E52" s="135">
        <v>1</v>
      </c>
      <c r="F52" s="135">
        <v>2</v>
      </c>
      <c r="G52" s="61">
        <v>400378.91</v>
      </c>
      <c r="H52" s="61">
        <v>14187.71</v>
      </c>
      <c r="I52" s="9">
        <v>0</v>
      </c>
      <c r="J52" s="7">
        <v>1284945.8899999999</v>
      </c>
      <c r="K52" s="8">
        <v>50113.279999999999</v>
      </c>
      <c r="L52" s="7">
        <v>17793.89</v>
      </c>
      <c r="M52" s="65" t="str">
        <f t="shared" si="0"/>
        <v>Not Required</v>
      </c>
      <c r="N52" s="8">
        <v>62184.992999999995</v>
      </c>
      <c r="O52" s="209" t="s">
        <v>378</v>
      </c>
      <c r="P52" s="20">
        <v>142</v>
      </c>
      <c r="Q52" s="20">
        <v>123</v>
      </c>
      <c r="R52" s="228">
        <v>904.23404255319099</v>
      </c>
      <c r="S52" s="228">
        <v>784.46425531914804</v>
      </c>
    </row>
    <row r="53" spans="1:19" ht="15.75" x14ac:dyDescent="0.25">
      <c r="A53" s="73" t="s">
        <v>379</v>
      </c>
      <c r="B53" s="2" t="s">
        <v>57</v>
      </c>
      <c r="C53" s="137">
        <v>519</v>
      </c>
      <c r="D53" s="139">
        <v>54</v>
      </c>
      <c r="E53" s="135">
        <v>15</v>
      </c>
      <c r="F53" s="135">
        <v>0</v>
      </c>
      <c r="G53" s="61">
        <v>522353.53</v>
      </c>
      <c r="H53" s="61">
        <v>16283.92</v>
      </c>
      <c r="I53" s="9">
        <v>0</v>
      </c>
      <c r="J53" s="7">
        <v>2633376.2400000002</v>
      </c>
      <c r="K53" s="8">
        <v>101618.6</v>
      </c>
      <c r="L53" s="7">
        <v>36082.050000000003</v>
      </c>
      <c r="M53" s="65" t="str">
        <f t="shared" si="0"/>
        <v>Not Required</v>
      </c>
      <c r="N53" s="8">
        <v>80795.617500000008</v>
      </c>
      <c r="O53" s="209" t="s">
        <v>379</v>
      </c>
      <c r="P53" s="20">
        <v>330</v>
      </c>
      <c r="Q53" s="20">
        <v>163</v>
      </c>
      <c r="R53" s="228">
        <v>1584.234042553192</v>
      </c>
      <c r="S53" s="228">
        <v>1192.574468085106</v>
      </c>
    </row>
    <row r="54" spans="1:19" ht="15.75" x14ac:dyDescent="0.25">
      <c r="A54" s="73" t="s">
        <v>380</v>
      </c>
      <c r="B54" s="2" t="s">
        <v>58</v>
      </c>
      <c r="C54" s="137">
        <v>116</v>
      </c>
      <c r="D54" s="139">
        <v>5</v>
      </c>
      <c r="E54" s="135">
        <v>0</v>
      </c>
      <c r="F54" s="135">
        <v>0</v>
      </c>
      <c r="G54" s="61">
        <v>191935.71</v>
      </c>
      <c r="H54" s="61">
        <v>12485.15</v>
      </c>
      <c r="I54" s="9">
        <v>0</v>
      </c>
      <c r="J54" s="7">
        <v>427389.78</v>
      </c>
      <c r="K54" s="8">
        <v>18096.46</v>
      </c>
      <c r="L54" s="7">
        <v>6425.57</v>
      </c>
      <c r="M54" s="65" t="str">
        <f t="shared" si="0"/>
        <v>Not Required</v>
      </c>
      <c r="N54" s="8">
        <v>30663.128999999997</v>
      </c>
      <c r="O54" s="209" t="s">
        <v>380</v>
      </c>
      <c r="P54" s="20">
        <v>61</v>
      </c>
      <c r="Q54" s="20">
        <v>44</v>
      </c>
      <c r="R54" s="228">
        <v>355.87179487179299</v>
      </c>
      <c r="S54" s="228">
        <v>335.15384615384403</v>
      </c>
    </row>
    <row r="55" spans="1:19" ht="15.75" x14ac:dyDescent="0.25">
      <c r="A55" s="73" t="s">
        <v>381</v>
      </c>
      <c r="B55" s="1" t="s">
        <v>59</v>
      </c>
      <c r="C55" s="137">
        <v>1056</v>
      </c>
      <c r="D55" s="139">
        <v>134</v>
      </c>
      <c r="E55" s="135">
        <v>8</v>
      </c>
      <c r="F55" s="135">
        <v>0</v>
      </c>
      <c r="G55" s="61">
        <v>1505918.05</v>
      </c>
      <c r="H55" s="61">
        <v>58153.55</v>
      </c>
      <c r="I55" s="9">
        <v>0</v>
      </c>
      <c r="J55" s="7">
        <v>5061267.2</v>
      </c>
      <c r="K55" s="8">
        <v>232469.94</v>
      </c>
      <c r="L55" s="7">
        <v>82543.87</v>
      </c>
      <c r="M55" s="65" t="str">
        <f t="shared" si="0"/>
        <v>Not Required</v>
      </c>
      <c r="N55" s="8">
        <v>234610.74000000002</v>
      </c>
      <c r="O55" s="209" t="s">
        <v>381</v>
      </c>
      <c r="P55" s="20">
        <v>579</v>
      </c>
      <c r="Q55" s="20">
        <v>461</v>
      </c>
      <c r="R55" s="228">
        <v>3458.2802127659597</v>
      </c>
      <c r="S55" s="228">
        <v>2759.161914893617</v>
      </c>
    </row>
    <row r="56" spans="1:19" ht="15.75" x14ac:dyDescent="0.25">
      <c r="A56" s="73" t="s">
        <v>382</v>
      </c>
      <c r="B56" s="1" t="s">
        <v>60</v>
      </c>
      <c r="C56" s="137">
        <v>634</v>
      </c>
      <c r="D56" s="139">
        <v>83</v>
      </c>
      <c r="E56" s="135">
        <v>16</v>
      </c>
      <c r="F56" s="135">
        <v>1</v>
      </c>
      <c r="G56" s="61">
        <v>784523.71</v>
      </c>
      <c r="H56" s="61">
        <v>26595.4</v>
      </c>
      <c r="I56" s="9">
        <v>0</v>
      </c>
      <c r="J56" s="7">
        <v>3082170.38</v>
      </c>
      <c r="K56" s="8">
        <v>133635.42000000001</v>
      </c>
      <c r="L56" s="7">
        <v>47450.37</v>
      </c>
      <c r="M56" s="65" t="str">
        <f t="shared" si="0"/>
        <v>Not Required</v>
      </c>
      <c r="N56" s="8">
        <v>121667.86649999999</v>
      </c>
      <c r="O56" s="209" t="s">
        <v>382</v>
      </c>
      <c r="P56" s="20">
        <v>341</v>
      </c>
      <c r="Q56" s="20">
        <v>258</v>
      </c>
      <c r="R56" s="228">
        <v>2029.1250000000009</v>
      </c>
      <c r="S56" s="228">
        <v>1539.4375</v>
      </c>
    </row>
    <row r="57" spans="1:19" ht="15.75" x14ac:dyDescent="0.25">
      <c r="A57" s="73" t="s">
        <v>383</v>
      </c>
      <c r="B57" s="3" t="s">
        <v>61</v>
      </c>
      <c r="C57" s="137">
        <v>448</v>
      </c>
      <c r="D57" s="139">
        <v>24</v>
      </c>
      <c r="E57" s="135">
        <v>1</v>
      </c>
      <c r="F57" s="135">
        <v>0</v>
      </c>
      <c r="G57" s="61">
        <v>508823.08</v>
      </c>
      <c r="H57" s="61">
        <v>16786.48</v>
      </c>
      <c r="I57" s="9">
        <v>0</v>
      </c>
      <c r="J57" s="7">
        <v>1978068.52</v>
      </c>
      <c r="K57" s="8">
        <v>75169.919999999998</v>
      </c>
      <c r="L57" s="7">
        <v>26690.83</v>
      </c>
      <c r="M57" s="65" t="str">
        <f t="shared" si="0"/>
        <v>Not Required</v>
      </c>
      <c r="N57" s="8">
        <v>78841.434000000008</v>
      </c>
      <c r="O57" s="209" t="s">
        <v>383</v>
      </c>
      <c r="P57" s="20">
        <v>277</v>
      </c>
      <c r="Q57" s="20">
        <v>143</v>
      </c>
      <c r="R57" s="228">
        <v>1542.0425531914891</v>
      </c>
      <c r="S57" s="228">
        <v>1326.7925531914898</v>
      </c>
    </row>
    <row r="58" spans="1:19" ht="15.75" x14ac:dyDescent="0.25">
      <c r="A58" s="73" t="s">
        <v>384</v>
      </c>
      <c r="B58" s="2" t="s">
        <v>62</v>
      </c>
      <c r="C58" s="137">
        <v>142</v>
      </c>
      <c r="D58" s="139">
        <v>5</v>
      </c>
      <c r="E58" s="135">
        <v>0</v>
      </c>
      <c r="F58" s="135">
        <v>0</v>
      </c>
      <c r="G58" s="61">
        <v>182016.44</v>
      </c>
      <c r="H58" s="61">
        <v>7382.23</v>
      </c>
      <c r="I58" s="9">
        <v>0</v>
      </c>
      <c r="J58" s="7">
        <v>547446.81999999995</v>
      </c>
      <c r="K58" s="8">
        <v>19488.5</v>
      </c>
      <c r="L58" s="7">
        <v>6919.85</v>
      </c>
      <c r="M58" s="65" t="str">
        <f t="shared" si="0"/>
        <v>Not Required</v>
      </c>
      <c r="N58" s="8">
        <v>28409.800500000001</v>
      </c>
      <c r="O58" s="209" t="s">
        <v>384</v>
      </c>
      <c r="P58" s="20">
        <v>81</v>
      </c>
      <c r="Q58" s="20">
        <v>64</v>
      </c>
      <c r="R58" s="228">
        <v>379.08333333333201</v>
      </c>
      <c r="S58" s="228">
        <v>325.25499999999806</v>
      </c>
    </row>
    <row r="59" spans="1:19" ht="15.75" x14ac:dyDescent="0.25">
      <c r="A59" s="73" t="s">
        <v>385</v>
      </c>
      <c r="B59" s="2" t="s">
        <v>63</v>
      </c>
      <c r="C59" s="137">
        <v>423</v>
      </c>
      <c r="D59" s="139">
        <v>58</v>
      </c>
      <c r="E59" s="135">
        <v>4</v>
      </c>
      <c r="F59" s="135">
        <v>0</v>
      </c>
      <c r="G59" s="61">
        <v>792788.72</v>
      </c>
      <c r="H59" s="61">
        <v>32663.64</v>
      </c>
      <c r="I59" s="9">
        <v>0</v>
      </c>
      <c r="J59" s="7">
        <v>2512356.54</v>
      </c>
      <c r="K59" s="8">
        <v>105794.7</v>
      </c>
      <c r="L59" s="7">
        <v>37564.870000000003</v>
      </c>
      <c r="M59" s="65" t="str">
        <f t="shared" si="0"/>
        <v>Not Required</v>
      </c>
      <c r="N59" s="8">
        <v>123817.85399999999</v>
      </c>
      <c r="O59" s="209" t="s">
        <v>385</v>
      </c>
      <c r="P59" s="20">
        <v>273</v>
      </c>
      <c r="Q59" s="20">
        <v>185</v>
      </c>
      <c r="R59" s="228">
        <v>1682.229166666667</v>
      </c>
      <c r="S59" s="228">
        <v>1474.8774999999989</v>
      </c>
    </row>
    <row r="60" spans="1:19" ht="15.75" x14ac:dyDescent="0.25">
      <c r="A60" s="73" t="s">
        <v>386</v>
      </c>
      <c r="B60" s="2" t="s">
        <v>64</v>
      </c>
      <c r="C60" s="137">
        <v>117</v>
      </c>
      <c r="D60" s="139">
        <v>16</v>
      </c>
      <c r="E60" s="135">
        <v>2</v>
      </c>
      <c r="F60" s="135">
        <v>0</v>
      </c>
      <c r="G60" s="61">
        <v>183982.78</v>
      </c>
      <c r="H60" s="61">
        <v>8611.41</v>
      </c>
      <c r="I60" s="9">
        <v>0</v>
      </c>
      <c r="J60" s="7">
        <v>481430.37</v>
      </c>
      <c r="K60" s="8">
        <v>22272.57</v>
      </c>
      <c r="L60" s="7">
        <v>7908.39</v>
      </c>
      <c r="M60" s="65" t="str">
        <f t="shared" si="0"/>
        <v>Not Required</v>
      </c>
      <c r="N60" s="8">
        <v>28889.128499999999</v>
      </c>
      <c r="O60" s="209" t="s">
        <v>386</v>
      </c>
      <c r="P60" s="20">
        <v>52</v>
      </c>
      <c r="Q60" s="20">
        <v>74</v>
      </c>
      <c r="R60" s="228">
        <v>364.43749999999807</v>
      </c>
      <c r="S60" s="228">
        <v>362.58333333333098</v>
      </c>
    </row>
    <row r="61" spans="1:19" ht="15.75" x14ac:dyDescent="0.25">
      <c r="A61" s="73" t="s">
        <v>387</v>
      </c>
      <c r="B61" s="1" t="s">
        <v>65</v>
      </c>
      <c r="C61" s="137">
        <v>129</v>
      </c>
      <c r="D61" s="139">
        <v>21</v>
      </c>
      <c r="E61" s="135">
        <v>0</v>
      </c>
      <c r="F61" s="135">
        <v>0</v>
      </c>
      <c r="G61" s="61">
        <v>173221.07</v>
      </c>
      <c r="H61" s="61">
        <v>3676.37</v>
      </c>
      <c r="I61" s="9">
        <v>0</v>
      </c>
      <c r="J61" s="7">
        <v>558937.86</v>
      </c>
      <c r="K61" s="8">
        <v>34800.89</v>
      </c>
      <c r="L61" s="7">
        <v>12356.87</v>
      </c>
      <c r="M61" s="65" t="str">
        <f t="shared" si="0"/>
        <v>Not Required</v>
      </c>
      <c r="N61" s="8">
        <v>26534.615999999998</v>
      </c>
      <c r="O61" s="209" t="s">
        <v>387</v>
      </c>
      <c r="P61" s="20">
        <v>66</v>
      </c>
      <c r="Q61" s="20">
        <v>53</v>
      </c>
      <c r="R61" s="228">
        <v>316.17391304347603</v>
      </c>
      <c r="S61" s="228">
        <v>282.44434782608499</v>
      </c>
    </row>
    <row r="62" spans="1:19" ht="15.75" x14ac:dyDescent="0.25">
      <c r="A62" s="73" t="s">
        <v>388</v>
      </c>
      <c r="B62" s="2" t="s">
        <v>66</v>
      </c>
      <c r="C62" s="137">
        <v>74</v>
      </c>
      <c r="D62" s="139">
        <v>17</v>
      </c>
      <c r="E62" s="135">
        <v>2</v>
      </c>
      <c r="F62" s="135">
        <v>0</v>
      </c>
      <c r="G62" s="61">
        <v>135375.9</v>
      </c>
      <c r="H62" s="61">
        <v>7496.08</v>
      </c>
      <c r="I62" s="9">
        <v>0</v>
      </c>
      <c r="J62" s="7">
        <v>412540.13</v>
      </c>
      <c r="K62" s="8">
        <v>34800.89</v>
      </c>
      <c r="L62" s="7">
        <v>12356.87</v>
      </c>
      <c r="M62" s="65" t="str">
        <f t="shared" si="0"/>
        <v>Not Required</v>
      </c>
      <c r="N62" s="8">
        <v>21430.796999999995</v>
      </c>
      <c r="O62" s="209" t="s">
        <v>388</v>
      </c>
      <c r="P62" s="20">
        <v>60</v>
      </c>
      <c r="Q62" s="20">
        <v>30</v>
      </c>
      <c r="R62" s="228">
        <v>222.14583333333101</v>
      </c>
      <c r="S62" s="228">
        <v>190.81249999999901</v>
      </c>
    </row>
    <row r="63" spans="1:19" ht="15.75" x14ac:dyDescent="0.25">
      <c r="A63" s="73" t="s">
        <v>389</v>
      </c>
      <c r="B63" s="2" t="s">
        <v>67</v>
      </c>
      <c r="C63" s="137">
        <v>928</v>
      </c>
      <c r="D63" s="139">
        <v>97</v>
      </c>
      <c r="E63" s="135">
        <v>0</v>
      </c>
      <c r="F63" s="135">
        <v>0</v>
      </c>
      <c r="G63" s="61">
        <v>1299246.04</v>
      </c>
      <c r="H63" s="61">
        <v>61887.6</v>
      </c>
      <c r="I63" s="9">
        <v>0</v>
      </c>
      <c r="J63" s="7">
        <v>4140772.13</v>
      </c>
      <c r="K63" s="8">
        <v>190708.88</v>
      </c>
      <c r="L63" s="7">
        <v>67715.63</v>
      </c>
      <c r="M63" s="65" t="str">
        <f t="shared" si="0"/>
        <v>Not Required</v>
      </c>
      <c r="N63" s="8">
        <v>204170.046</v>
      </c>
      <c r="O63" s="209" t="s">
        <v>389</v>
      </c>
      <c r="P63" s="20">
        <v>539</v>
      </c>
      <c r="Q63" s="20">
        <v>345</v>
      </c>
      <c r="R63" s="228">
        <v>3022.458333333333</v>
      </c>
      <c r="S63" s="228">
        <v>2582.324583333334</v>
      </c>
    </row>
    <row r="64" spans="1:19" ht="15.75" x14ac:dyDescent="0.25">
      <c r="A64" s="73" t="s">
        <v>390</v>
      </c>
      <c r="B64" s="1" t="s">
        <v>68</v>
      </c>
      <c r="C64" s="137">
        <v>76</v>
      </c>
      <c r="D64" s="139">
        <v>2</v>
      </c>
      <c r="E64" s="135">
        <v>0</v>
      </c>
      <c r="F64" s="135">
        <v>0</v>
      </c>
      <c r="G64" s="61">
        <v>143442.78</v>
      </c>
      <c r="H64" s="61">
        <v>6031.1</v>
      </c>
      <c r="I64" s="9">
        <v>0</v>
      </c>
      <c r="J64" s="7">
        <v>302304.78999999998</v>
      </c>
      <c r="K64" s="8">
        <v>5568.14</v>
      </c>
      <c r="L64" s="7">
        <v>1977.1</v>
      </c>
      <c r="M64" s="65" t="str">
        <f t="shared" si="0"/>
        <v>Not Required</v>
      </c>
      <c r="N64" s="8">
        <v>22421.081999999999</v>
      </c>
      <c r="O64" s="209" t="s">
        <v>390</v>
      </c>
      <c r="P64" s="20">
        <v>34</v>
      </c>
      <c r="Q64" s="20">
        <v>33</v>
      </c>
      <c r="R64" s="228">
        <v>211.58695652173702</v>
      </c>
      <c r="S64" s="228">
        <v>202.57777777777503</v>
      </c>
    </row>
    <row r="65" spans="1:19" ht="15.75" x14ac:dyDescent="0.25">
      <c r="A65" s="73" t="s">
        <v>391</v>
      </c>
      <c r="B65" s="1" t="s">
        <v>69</v>
      </c>
      <c r="C65" s="137">
        <v>514</v>
      </c>
      <c r="D65" s="139">
        <v>170</v>
      </c>
      <c r="E65" s="135">
        <v>2</v>
      </c>
      <c r="F65" s="135">
        <v>4</v>
      </c>
      <c r="G65" s="61">
        <v>1474587.36</v>
      </c>
      <c r="H65" s="61">
        <v>110484.12</v>
      </c>
      <c r="I65" s="9">
        <v>0</v>
      </c>
      <c r="J65" s="7">
        <v>2813699.86</v>
      </c>
      <c r="K65" s="8">
        <v>233861.98</v>
      </c>
      <c r="L65" s="7">
        <v>83038.14</v>
      </c>
      <c r="M65" s="65" t="str">
        <f t="shared" si="0"/>
        <v>Not Required</v>
      </c>
      <c r="N65" s="8">
        <v>237760.72199999998</v>
      </c>
      <c r="O65" s="209" t="s">
        <v>391</v>
      </c>
      <c r="P65" s="20">
        <v>296</v>
      </c>
      <c r="Q65" s="20">
        <v>238</v>
      </c>
      <c r="R65" s="228">
        <v>2858.0434782608691</v>
      </c>
      <c r="S65" s="228">
        <v>2054.8641304347821</v>
      </c>
    </row>
    <row r="66" spans="1:19" ht="15.75" x14ac:dyDescent="0.25">
      <c r="A66" s="73" t="s">
        <v>392</v>
      </c>
      <c r="B66" s="2" t="s">
        <v>70</v>
      </c>
      <c r="C66" s="137">
        <v>398</v>
      </c>
      <c r="D66" s="139">
        <v>44</v>
      </c>
      <c r="E66" s="135">
        <v>2</v>
      </c>
      <c r="F66" s="135">
        <v>0</v>
      </c>
      <c r="G66" s="61">
        <v>930652.65</v>
      </c>
      <c r="H66" s="61">
        <v>44255.6</v>
      </c>
      <c r="I66" s="9">
        <v>0</v>
      </c>
      <c r="J66" s="7">
        <v>2937073.01</v>
      </c>
      <c r="K66" s="8">
        <v>77953.990000000005</v>
      </c>
      <c r="L66" s="7">
        <v>27679.38</v>
      </c>
      <c r="M66" s="65" t="str">
        <f t="shared" si="0"/>
        <v>Not Required</v>
      </c>
      <c r="N66" s="8">
        <v>146236.23749999999</v>
      </c>
      <c r="O66" s="209" t="s">
        <v>392</v>
      </c>
      <c r="P66" s="20">
        <v>216</v>
      </c>
      <c r="Q66" s="20">
        <v>214</v>
      </c>
      <c r="R66" s="228">
        <v>1927.6136363636379</v>
      </c>
      <c r="S66" s="228">
        <v>1794.1609090909089</v>
      </c>
    </row>
    <row r="67" spans="1:19" ht="15.75" x14ac:dyDescent="0.25">
      <c r="A67" s="73" t="s">
        <v>393</v>
      </c>
      <c r="B67" s="1" t="s">
        <v>71</v>
      </c>
      <c r="C67" s="137">
        <v>101</v>
      </c>
      <c r="D67" s="139">
        <v>7</v>
      </c>
      <c r="E67" s="135">
        <v>2</v>
      </c>
      <c r="F67" s="135">
        <v>0</v>
      </c>
      <c r="G67" s="61">
        <v>180869.83</v>
      </c>
      <c r="H67" s="61">
        <v>3593.35</v>
      </c>
      <c r="I67" s="9">
        <v>0</v>
      </c>
      <c r="J67" s="7">
        <v>259517.05</v>
      </c>
      <c r="K67" s="8">
        <v>16704.43</v>
      </c>
      <c r="L67" s="7">
        <v>5931.3</v>
      </c>
      <c r="M67" s="65" t="str">
        <f t="shared" ref="M67:M130" si="1">IF(I67=0,"Not Required","Required")</f>
        <v>Not Required</v>
      </c>
      <c r="N67" s="8">
        <v>27669.476999999999</v>
      </c>
      <c r="O67" s="209" t="s">
        <v>393</v>
      </c>
      <c r="P67" s="20">
        <v>52</v>
      </c>
      <c r="Q67" s="20">
        <v>47</v>
      </c>
      <c r="R67" s="228">
        <v>314.47826086956297</v>
      </c>
      <c r="S67" s="228">
        <v>291.23913043478103</v>
      </c>
    </row>
    <row r="68" spans="1:19" ht="15.75" x14ac:dyDescent="0.25">
      <c r="A68" s="73" t="s">
        <v>394</v>
      </c>
      <c r="B68" s="1" t="s">
        <v>72</v>
      </c>
      <c r="C68" s="137">
        <v>422</v>
      </c>
      <c r="D68" s="139">
        <v>34</v>
      </c>
      <c r="E68" s="135">
        <v>4</v>
      </c>
      <c r="F68" s="135">
        <v>0</v>
      </c>
      <c r="G68" s="61">
        <v>629903.06999999995</v>
      </c>
      <c r="H68" s="61">
        <v>28213.87</v>
      </c>
      <c r="I68" s="9">
        <v>0</v>
      </c>
      <c r="J68" s="7">
        <v>2305333.34</v>
      </c>
      <c r="K68" s="8">
        <v>51505.32</v>
      </c>
      <c r="L68" s="7">
        <v>18288.16</v>
      </c>
      <c r="M68" s="65" t="str">
        <f t="shared" si="1"/>
        <v>Not Required</v>
      </c>
      <c r="N68" s="8">
        <v>98717.540999999983</v>
      </c>
      <c r="O68" s="209" t="s">
        <v>394</v>
      </c>
      <c r="P68" s="20">
        <v>204</v>
      </c>
      <c r="Q68" s="20">
        <v>192</v>
      </c>
      <c r="R68" s="228">
        <v>1320.395833333333</v>
      </c>
      <c r="S68" s="228">
        <v>1170.7708333333321</v>
      </c>
    </row>
    <row r="69" spans="1:19" ht="15.75" x14ac:dyDescent="0.25">
      <c r="A69" s="73" t="s">
        <v>395</v>
      </c>
      <c r="B69" s="1" t="s">
        <v>73</v>
      </c>
      <c r="C69" s="137">
        <v>266</v>
      </c>
      <c r="D69" s="139">
        <v>50</v>
      </c>
      <c r="E69" s="135">
        <v>0</v>
      </c>
      <c r="F69" s="135">
        <v>0</v>
      </c>
      <c r="G69" s="61">
        <v>253003.89</v>
      </c>
      <c r="H69" s="61">
        <v>18532.91</v>
      </c>
      <c r="I69" s="9">
        <v>0</v>
      </c>
      <c r="J69" s="7">
        <v>2011267.53</v>
      </c>
      <c r="K69" s="8">
        <v>90482.31</v>
      </c>
      <c r="L69" s="7">
        <v>32127.85</v>
      </c>
      <c r="M69" s="65" t="str">
        <f t="shared" si="1"/>
        <v>Not Required</v>
      </c>
      <c r="N69" s="8">
        <v>40730.519999999997</v>
      </c>
      <c r="O69" s="209" t="s">
        <v>395</v>
      </c>
      <c r="P69" s="20">
        <v>85</v>
      </c>
      <c r="Q69" s="20">
        <v>175</v>
      </c>
      <c r="R69" s="228">
        <v>362.65957446808102</v>
      </c>
      <c r="S69" s="228">
        <v>361.97872340425295</v>
      </c>
    </row>
    <row r="70" spans="1:19" ht="15.75" x14ac:dyDescent="0.25">
      <c r="A70" s="73" t="s">
        <v>396</v>
      </c>
      <c r="B70" s="1" t="s">
        <v>74</v>
      </c>
      <c r="C70" s="137">
        <v>153</v>
      </c>
      <c r="D70" s="139">
        <v>56</v>
      </c>
      <c r="E70" s="135">
        <v>2</v>
      </c>
      <c r="F70" s="135">
        <v>0</v>
      </c>
      <c r="G70" s="61">
        <v>358556.59</v>
      </c>
      <c r="H70" s="61">
        <v>50150.05</v>
      </c>
      <c r="I70" s="9">
        <v>0</v>
      </c>
      <c r="J70" s="7">
        <v>802834.42</v>
      </c>
      <c r="K70" s="8">
        <v>76561.960000000006</v>
      </c>
      <c r="L70" s="7">
        <v>27185.11</v>
      </c>
      <c r="M70" s="65" t="str">
        <f t="shared" si="1"/>
        <v>Not Required</v>
      </c>
      <c r="N70" s="8">
        <v>61305.995999999999</v>
      </c>
      <c r="O70" s="209" t="s">
        <v>396</v>
      </c>
      <c r="P70" s="20">
        <v>96</v>
      </c>
      <c r="Q70" s="20">
        <v>65</v>
      </c>
      <c r="R70" s="228">
        <v>518.85416666666504</v>
      </c>
      <c r="S70" s="228">
        <v>462.20833333333201</v>
      </c>
    </row>
    <row r="71" spans="1:19" ht="15.75" x14ac:dyDescent="0.25">
      <c r="A71" s="73" t="s">
        <v>397</v>
      </c>
      <c r="B71" s="2" t="s">
        <v>75</v>
      </c>
      <c r="C71" s="137">
        <v>162</v>
      </c>
      <c r="D71" s="139">
        <v>91</v>
      </c>
      <c r="E71" s="135">
        <v>7</v>
      </c>
      <c r="F71" s="135">
        <v>0</v>
      </c>
      <c r="G71" s="61">
        <v>340574.08</v>
      </c>
      <c r="H71" s="61">
        <v>25389.74</v>
      </c>
      <c r="I71" s="9">
        <v>0</v>
      </c>
      <c r="J71" s="7">
        <v>1032714.83</v>
      </c>
      <c r="K71" s="8">
        <v>128067.27</v>
      </c>
      <c r="L71" s="7">
        <v>45473.27</v>
      </c>
      <c r="M71" s="65" t="str">
        <f t="shared" si="1"/>
        <v>Not Required</v>
      </c>
      <c r="N71" s="8">
        <v>54894.572999999997</v>
      </c>
      <c r="O71" s="209" t="s">
        <v>397</v>
      </c>
      <c r="P71" s="20">
        <v>91</v>
      </c>
      <c r="Q71" s="20">
        <v>86</v>
      </c>
      <c r="R71" s="228">
        <v>585.88636363636101</v>
      </c>
      <c r="S71" s="228">
        <v>489.65909090908895</v>
      </c>
    </row>
    <row r="72" spans="1:19" ht="15.75" x14ac:dyDescent="0.25">
      <c r="A72" s="73" t="s">
        <v>398</v>
      </c>
      <c r="B72" s="2" t="s">
        <v>76</v>
      </c>
      <c r="C72" s="137">
        <v>190</v>
      </c>
      <c r="D72" s="139">
        <v>42</v>
      </c>
      <c r="E72" s="135">
        <v>0</v>
      </c>
      <c r="F72" s="135">
        <v>0</v>
      </c>
      <c r="G72" s="61">
        <v>289644.27</v>
      </c>
      <c r="H72" s="61">
        <v>36325.43</v>
      </c>
      <c r="I72" s="9">
        <v>0</v>
      </c>
      <c r="J72" s="7">
        <v>721912.21</v>
      </c>
      <c r="K72" s="8">
        <v>48721.25</v>
      </c>
      <c r="L72" s="7">
        <v>17299.61</v>
      </c>
      <c r="M72" s="65" t="str">
        <f t="shared" si="1"/>
        <v>Not Required</v>
      </c>
      <c r="N72" s="8">
        <v>48895.455000000002</v>
      </c>
      <c r="O72" s="209" t="s">
        <v>398</v>
      </c>
      <c r="P72" s="20">
        <v>105</v>
      </c>
      <c r="Q72" s="20">
        <v>75</v>
      </c>
      <c r="R72" s="228">
        <v>624.24416666666389</v>
      </c>
      <c r="S72" s="228">
        <v>482.02833333333103</v>
      </c>
    </row>
    <row r="73" spans="1:19" ht="15.75" x14ac:dyDescent="0.25">
      <c r="A73" s="73" t="s">
        <v>399</v>
      </c>
      <c r="B73" s="1" t="s">
        <v>77</v>
      </c>
      <c r="C73" s="137">
        <v>195</v>
      </c>
      <c r="D73" s="139">
        <v>74</v>
      </c>
      <c r="E73" s="135">
        <v>3</v>
      </c>
      <c r="F73" s="135">
        <v>0</v>
      </c>
      <c r="G73" s="61">
        <v>410472.51</v>
      </c>
      <c r="H73" s="61">
        <v>77522.179999999993</v>
      </c>
      <c r="I73" s="9">
        <v>0</v>
      </c>
      <c r="J73" s="7">
        <v>1211221.1000000001</v>
      </c>
      <c r="K73" s="8">
        <v>135027.45000000001</v>
      </c>
      <c r="L73" s="7">
        <v>47944.639999999999</v>
      </c>
      <c r="M73" s="65" t="str">
        <f t="shared" si="1"/>
        <v>Not Required</v>
      </c>
      <c r="N73" s="8">
        <v>73199.203500000003</v>
      </c>
      <c r="O73" s="209" t="s">
        <v>399</v>
      </c>
      <c r="P73" s="20">
        <v>128</v>
      </c>
      <c r="Q73" s="20">
        <v>80</v>
      </c>
      <c r="R73" s="228">
        <v>901.85106382978699</v>
      </c>
      <c r="S73" s="228">
        <v>772.86723404255292</v>
      </c>
    </row>
    <row r="74" spans="1:19" ht="15.75" x14ac:dyDescent="0.25">
      <c r="A74" s="73" t="s">
        <v>400</v>
      </c>
      <c r="B74" s="2" t="s">
        <v>78</v>
      </c>
      <c r="C74" s="137">
        <v>1592</v>
      </c>
      <c r="D74" s="139">
        <v>166</v>
      </c>
      <c r="E74" s="135">
        <v>32</v>
      </c>
      <c r="F74" s="135">
        <v>3</v>
      </c>
      <c r="G74" s="61">
        <v>2349813.39</v>
      </c>
      <c r="H74" s="61">
        <v>102181.99</v>
      </c>
      <c r="I74" s="9">
        <v>0</v>
      </c>
      <c r="J74" s="7">
        <v>8502509.6600000001</v>
      </c>
      <c r="K74" s="8">
        <v>370281.47</v>
      </c>
      <c r="L74" s="7">
        <v>131477.06</v>
      </c>
      <c r="M74" s="65" t="str">
        <f t="shared" si="1"/>
        <v>Not Required</v>
      </c>
      <c r="N74" s="8">
        <v>367799.30700000003</v>
      </c>
      <c r="O74" s="209" t="s">
        <v>400</v>
      </c>
      <c r="P74" s="20">
        <v>795</v>
      </c>
      <c r="Q74" s="20">
        <v>596</v>
      </c>
      <c r="R74" s="228">
        <v>5321.744680851064</v>
      </c>
      <c r="S74" s="228">
        <v>4402.8125531914902</v>
      </c>
    </row>
    <row r="75" spans="1:19" ht="15.75" x14ac:dyDescent="0.25">
      <c r="A75" s="73" t="s">
        <v>401</v>
      </c>
      <c r="B75" s="2" t="s">
        <v>79</v>
      </c>
      <c r="C75" s="137">
        <v>437</v>
      </c>
      <c r="D75" s="139">
        <v>49</v>
      </c>
      <c r="E75" s="135">
        <v>1</v>
      </c>
      <c r="F75" s="135">
        <v>0</v>
      </c>
      <c r="G75" s="61">
        <v>750942.47</v>
      </c>
      <c r="H75" s="61">
        <v>35392.089999999997</v>
      </c>
      <c r="I75" s="9">
        <v>0</v>
      </c>
      <c r="J75" s="7">
        <v>2219548.0299999998</v>
      </c>
      <c r="K75" s="8">
        <v>94658.42</v>
      </c>
      <c r="L75" s="7">
        <v>33610.68</v>
      </c>
      <c r="M75" s="65" t="str">
        <f t="shared" si="1"/>
        <v>Not Required</v>
      </c>
      <c r="N75" s="8">
        <v>117950.18399999998</v>
      </c>
      <c r="O75" s="209" t="s">
        <v>401</v>
      </c>
      <c r="P75" s="20">
        <v>257</v>
      </c>
      <c r="Q75" s="20">
        <v>167</v>
      </c>
      <c r="R75" s="228">
        <v>1981.9361702127658</v>
      </c>
      <c r="S75" s="228">
        <v>1644.6151063829791</v>
      </c>
    </row>
    <row r="76" spans="1:19" ht="15.75" x14ac:dyDescent="0.25">
      <c r="A76" s="73" t="s">
        <v>402</v>
      </c>
      <c r="B76" s="2" t="s">
        <v>80</v>
      </c>
      <c r="C76" s="137">
        <v>60</v>
      </c>
      <c r="D76" s="139">
        <v>8</v>
      </c>
      <c r="E76" s="135">
        <v>2</v>
      </c>
      <c r="F76" s="135">
        <v>0</v>
      </c>
      <c r="G76" s="61">
        <v>74905.210000000006</v>
      </c>
      <c r="H76" s="61">
        <v>4627.22</v>
      </c>
      <c r="I76" s="9">
        <v>0</v>
      </c>
      <c r="J76" s="7">
        <v>254770.87</v>
      </c>
      <c r="K76" s="8">
        <v>13920.36</v>
      </c>
      <c r="L76" s="7">
        <v>4942.75</v>
      </c>
      <c r="M76" s="65" t="str">
        <f t="shared" si="1"/>
        <v>Not Required</v>
      </c>
      <c r="N76" s="8">
        <v>11929.864500000001</v>
      </c>
      <c r="O76" s="209" t="s">
        <v>402</v>
      </c>
      <c r="P76" s="20">
        <v>33</v>
      </c>
      <c r="Q76" s="20">
        <v>27</v>
      </c>
      <c r="R76" s="228">
        <v>144.042553191487</v>
      </c>
      <c r="S76" s="228">
        <v>147.61702127659402</v>
      </c>
    </row>
    <row r="77" spans="1:19" ht="15.75" x14ac:dyDescent="0.25">
      <c r="A77" s="73" t="s">
        <v>403</v>
      </c>
      <c r="B77" s="2" t="s">
        <v>81</v>
      </c>
      <c r="C77" s="137">
        <v>180</v>
      </c>
      <c r="D77" s="139">
        <v>14</v>
      </c>
      <c r="E77" s="135">
        <v>0</v>
      </c>
      <c r="F77" s="135">
        <v>0</v>
      </c>
      <c r="G77" s="61">
        <v>234503.56</v>
      </c>
      <c r="H77" s="61">
        <v>6878.69</v>
      </c>
      <c r="I77" s="9">
        <v>0</v>
      </c>
      <c r="J77" s="7">
        <v>732551.86</v>
      </c>
      <c r="K77" s="8">
        <v>25056.639999999999</v>
      </c>
      <c r="L77" s="7">
        <v>8896.94</v>
      </c>
      <c r="M77" s="65" t="str">
        <f t="shared" si="1"/>
        <v>Not Required</v>
      </c>
      <c r="N77" s="8">
        <v>36207.337500000001</v>
      </c>
      <c r="O77" s="209" t="s">
        <v>403</v>
      </c>
      <c r="P77" s="20">
        <v>89</v>
      </c>
      <c r="Q77" s="20">
        <v>83</v>
      </c>
      <c r="R77" s="228">
        <v>478.27659574467799</v>
      </c>
      <c r="S77" s="228">
        <v>494.10638297871998</v>
      </c>
    </row>
    <row r="78" spans="1:19" ht="15.75" x14ac:dyDescent="0.25">
      <c r="A78" s="73" t="s">
        <v>404</v>
      </c>
      <c r="B78" s="1" t="s">
        <v>82</v>
      </c>
      <c r="C78" s="137">
        <v>72</v>
      </c>
      <c r="D78" s="139">
        <v>15</v>
      </c>
      <c r="E78" s="135">
        <v>0</v>
      </c>
      <c r="F78" s="135">
        <v>0</v>
      </c>
      <c r="G78" s="61">
        <v>106568.2</v>
      </c>
      <c r="H78" s="61">
        <v>4874.82</v>
      </c>
      <c r="I78" s="9">
        <v>0</v>
      </c>
      <c r="J78" s="7">
        <v>321542.98</v>
      </c>
      <c r="K78" s="8">
        <v>32016.82</v>
      </c>
      <c r="L78" s="7">
        <v>11368.32</v>
      </c>
      <c r="M78" s="65" t="str">
        <f t="shared" si="1"/>
        <v>Not Required</v>
      </c>
      <c r="N78" s="8">
        <v>16716.452999999998</v>
      </c>
      <c r="O78" s="209" t="s">
        <v>404</v>
      </c>
      <c r="P78" s="20">
        <v>42</v>
      </c>
      <c r="Q78" s="20">
        <v>32</v>
      </c>
      <c r="R78" s="228">
        <v>265.89361702127496</v>
      </c>
      <c r="S78" s="228">
        <v>255.80851063829599</v>
      </c>
    </row>
    <row r="79" spans="1:19" ht="15.75" x14ac:dyDescent="0.25">
      <c r="A79" s="73" t="s">
        <v>405</v>
      </c>
      <c r="B79" s="1" t="s">
        <v>83</v>
      </c>
      <c r="C79" s="137">
        <v>386</v>
      </c>
      <c r="D79" s="139">
        <v>95</v>
      </c>
      <c r="E79" s="135">
        <v>0</v>
      </c>
      <c r="F79" s="135">
        <v>0</v>
      </c>
      <c r="G79" s="61">
        <v>645875.18000000005</v>
      </c>
      <c r="H79" s="61">
        <v>18280.53</v>
      </c>
      <c r="I79" s="9">
        <v>0</v>
      </c>
      <c r="J79" s="7">
        <v>2268788.23</v>
      </c>
      <c r="K79" s="8">
        <v>112754.88</v>
      </c>
      <c r="L79" s="7">
        <v>40036.25</v>
      </c>
      <c r="M79" s="65" t="str">
        <f t="shared" si="1"/>
        <v>Not Required</v>
      </c>
      <c r="N79" s="8">
        <v>99623.356500000009</v>
      </c>
      <c r="O79" s="209" t="s">
        <v>405</v>
      </c>
      <c r="P79" s="20">
        <v>220</v>
      </c>
      <c r="Q79" s="20">
        <v>233</v>
      </c>
      <c r="R79" s="228">
        <v>1515.702857142858</v>
      </c>
      <c r="S79" s="228">
        <v>1449.0042857142857</v>
      </c>
    </row>
    <row r="80" spans="1:19" ht="15.75" x14ac:dyDescent="0.25">
      <c r="A80" s="73" t="s">
        <v>406</v>
      </c>
      <c r="B80" s="2" t="s">
        <v>84</v>
      </c>
      <c r="C80" s="137">
        <v>135</v>
      </c>
      <c r="D80" s="139">
        <v>20</v>
      </c>
      <c r="E80" s="135">
        <v>0</v>
      </c>
      <c r="F80" s="135">
        <v>0</v>
      </c>
      <c r="G80" s="61">
        <v>181835.77</v>
      </c>
      <c r="H80" s="61">
        <v>12480.11</v>
      </c>
      <c r="I80" s="9">
        <v>0</v>
      </c>
      <c r="J80" s="7">
        <v>394911.87</v>
      </c>
      <c r="K80" s="8">
        <v>26448.68</v>
      </c>
      <c r="L80" s="7">
        <v>9391.2199999999993</v>
      </c>
      <c r="M80" s="65" t="str">
        <f t="shared" si="1"/>
        <v>Not Required</v>
      </c>
      <c r="N80" s="8">
        <v>29147.382000000001</v>
      </c>
      <c r="O80" s="209" t="s">
        <v>406</v>
      </c>
      <c r="P80" s="20">
        <v>69</v>
      </c>
      <c r="Q80" s="20">
        <v>69</v>
      </c>
      <c r="R80" s="228">
        <v>411.52083333333098</v>
      </c>
      <c r="S80" s="228">
        <v>449.49999999999909</v>
      </c>
    </row>
    <row r="81" spans="1:19" ht="15.75" x14ac:dyDescent="0.25">
      <c r="A81" s="73" t="s">
        <v>407</v>
      </c>
      <c r="B81" s="2" t="s">
        <v>85</v>
      </c>
      <c r="C81" s="137">
        <v>98</v>
      </c>
      <c r="D81" s="139">
        <v>12</v>
      </c>
      <c r="E81" s="135">
        <v>0</v>
      </c>
      <c r="F81" s="135">
        <v>0</v>
      </c>
      <c r="G81" s="61">
        <v>121992.17</v>
      </c>
      <c r="H81" s="61">
        <v>5549</v>
      </c>
      <c r="I81" s="9">
        <v>0</v>
      </c>
      <c r="J81" s="7">
        <v>203876.96</v>
      </c>
      <c r="K81" s="8">
        <v>15312.39</v>
      </c>
      <c r="L81" s="7">
        <v>5437.02</v>
      </c>
      <c r="M81" s="65" t="str">
        <f t="shared" si="1"/>
        <v>Not Required</v>
      </c>
      <c r="N81" s="8">
        <v>19131.175499999998</v>
      </c>
      <c r="O81" s="209" t="s">
        <v>407</v>
      </c>
      <c r="P81" s="20">
        <v>62</v>
      </c>
      <c r="Q81" s="20">
        <v>34</v>
      </c>
      <c r="R81" s="228">
        <v>296.99999999999699</v>
      </c>
      <c r="S81" s="228">
        <v>239.23913043478001</v>
      </c>
    </row>
    <row r="82" spans="1:19" ht="15.75" x14ac:dyDescent="0.25">
      <c r="A82" s="73" t="s">
        <v>408</v>
      </c>
      <c r="B82" s="2" t="s">
        <v>86</v>
      </c>
      <c r="C82" s="137">
        <v>206</v>
      </c>
      <c r="D82" s="139">
        <v>47</v>
      </c>
      <c r="E82" s="135">
        <v>11</v>
      </c>
      <c r="F82" s="135">
        <v>0</v>
      </c>
      <c r="G82" s="61">
        <v>414921.81</v>
      </c>
      <c r="H82" s="61">
        <v>21937.01</v>
      </c>
      <c r="I82" s="9">
        <v>0</v>
      </c>
      <c r="J82" s="7">
        <v>842156.49</v>
      </c>
      <c r="K82" s="8">
        <v>73777.89</v>
      </c>
      <c r="L82" s="7">
        <v>26196.560000000001</v>
      </c>
      <c r="M82" s="65" t="str">
        <f t="shared" si="1"/>
        <v>Not Required</v>
      </c>
      <c r="N82" s="8">
        <v>65528.822999999997</v>
      </c>
      <c r="O82" s="209" t="s">
        <v>408</v>
      </c>
      <c r="P82" s="20">
        <v>114</v>
      </c>
      <c r="Q82" s="20">
        <v>82</v>
      </c>
      <c r="R82" s="228">
        <v>877.10416666666697</v>
      </c>
      <c r="S82" s="228">
        <v>799.55416666666599</v>
      </c>
    </row>
    <row r="83" spans="1:19" ht="15.75" x14ac:dyDescent="0.25">
      <c r="A83" s="73" t="s">
        <v>409</v>
      </c>
      <c r="B83" s="1" t="s">
        <v>87</v>
      </c>
      <c r="C83" s="137">
        <v>79</v>
      </c>
      <c r="D83" s="139">
        <v>28</v>
      </c>
      <c r="E83" s="135">
        <v>0</v>
      </c>
      <c r="F83" s="135">
        <v>0</v>
      </c>
      <c r="G83" s="61">
        <v>142445.87</v>
      </c>
      <c r="H83" s="61">
        <v>15155.47</v>
      </c>
      <c r="I83" s="9">
        <v>0</v>
      </c>
      <c r="J83" s="7">
        <v>157507.26</v>
      </c>
      <c r="K83" s="8">
        <v>34800.89</v>
      </c>
      <c r="L83" s="7">
        <v>12356.87</v>
      </c>
      <c r="M83" s="65" t="str">
        <f t="shared" si="1"/>
        <v>Not Required</v>
      </c>
      <c r="N83" s="8">
        <v>23640.200999999997</v>
      </c>
      <c r="O83" s="209" t="s">
        <v>409</v>
      </c>
      <c r="P83" s="20">
        <v>37</v>
      </c>
      <c r="Q83" s="20">
        <v>34</v>
      </c>
      <c r="R83" s="228">
        <v>239.27083333333201</v>
      </c>
      <c r="S83" s="228">
        <v>229.74999999999801</v>
      </c>
    </row>
    <row r="84" spans="1:19" ht="15.75" x14ac:dyDescent="0.25">
      <c r="A84" s="73" t="s">
        <v>410</v>
      </c>
      <c r="B84" s="2" t="s">
        <v>88</v>
      </c>
      <c r="C84" s="137">
        <v>133</v>
      </c>
      <c r="D84" s="139">
        <v>36</v>
      </c>
      <c r="E84" s="135">
        <v>2</v>
      </c>
      <c r="F84" s="135">
        <v>0</v>
      </c>
      <c r="G84" s="61">
        <v>201178.73</v>
      </c>
      <c r="H84" s="61">
        <v>12061.19</v>
      </c>
      <c r="I84" s="9">
        <v>0</v>
      </c>
      <c r="J84" s="7">
        <v>353054.43</v>
      </c>
      <c r="K84" s="8">
        <v>36192.93</v>
      </c>
      <c r="L84" s="7">
        <v>12851.14</v>
      </c>
      <c r="M84" s="65" t="str">
        <f t="shared" si="1"/>
        <v>Not Required</v>
      </c>
      <c r="N84" s="8">
        <v>31985.988000000001</v>
      </c>
      <c r="O84" s="209" t="s">
        <v>410</v>
      </c>
      <c r="P84" s="20">
        <v>71</v>
      </c>
      <c r="Q84" s="20">
        <v>49</v>
      </c>
      <c r="R84" s="228">
        <v>438.034545454544</v>
      </c>
      <c r="S84" s="228">
        <v>400.86363636363404</v>
      </c>
    </row>
    <row r="85" spans="1:19" ht="15.75" x14ac:dyDescent="0.25">
      <c r="A85" s="73" t="s">
        <v>411</v>
      </c>
      <c r="B85" s="2" t="s">
        <v>89</v>
      </c>
      <c r="C85" s="137">
        <v>75</v>
      </c>
      <c r="D85" s="139">
        <v>16</v>
      </c>
      <c r="E85" s="135">
        <v>0</v>
      </c>
      <c r="F85" s="135">
        <v>0</v>
      </c>
      <c r="G85" s="61">
        <v>93167.18</v>
      </c>
      <c r="H85" s="61">
        <v>6696.86</v>
      </c>
      <c r="I85" s="9">
        <v>0</v>
      </c>
      <c r="J85" s="7">
        <v>202171.82</v>
      </c>
      <c r="K85" s="8">
        <v>16704.43</v>
      </c>
      <c r="L85" s="7">
        <v>5931.3</v>
      </c>
      <c r="M85" s="65" t="str">
        <f t="shared" si="1"/>
        <v>Not Required</v>
      </c>
      <c r="N85" s="8">
        <v>14979.605999999998</v>
      </c>
      <c r="O85" s="209" t="s">
        <v>411</v>
      </c>
      <c r="P85" s="20">
        <v>39</v>
      </c>
      <c r="Q85" s="20">
        <v>25</v>
      </c>
      <c r="R85" s="228">
        <v>209.24324324323999</v>
      </c>
      <c r="S85" s="228">
        <v>178.37837837837799</v>
      </c>
    </row>
    <row r="86" spans="1:19" ht="15.75" x14ac:dyDescent="0.25">
      <c r="A86" s="73" t="s">
        <v>412</v>
      </c>
      <c r="B86" s="2" t="s">
        <v>90</v>
      </c>
      <c r="C86" s="137">
        <v>108</v>
      </c>
      <c r="D86" s="139">
        <v>14</v>
      </c>
      <c r="E86" s="135">
        <v>0</v>
      </c>
      <c r="F86" s="135">
        <v>0</v>
      </c>
      <c r="G86" s="61">
        <v>162651.94</v>
      </c>
      <c r="H86" s="61">
        <v>6273.25</v>
      </c>
      <c r="I86" s="9">
        <v>0</v>
      </c>
      <c r="J86" s="7">
        <v>186838.01</v>
      </c>
      <c r="K86" s="8">
        <v>20880.53</v>
      </c>
      <c r="L86" s="7">
        <v>7414.12</v>
      </c>
      <c r="M86" s="65" t="str">
        <f t="shared" si="1"/>
        <v>Not Required</v>
      </c>
      <c r="N86" s="8">
        <v>25338.7785</v>
      </c>
      <c r="O86" s="209" t="s">
        <v>412</v>
      </c>
      <c r="P86" s="20">
        <v>60</v>
      </c>
      <c r="Q86" s="20">
        <v>48</v>
      </c>
      <c r="R86" s="228">
        <v>323.65306122448703</v>
      </c>
      <c r="S86" s="228">
        <v>311.50265306122202</v>
      </c>
    </row>
    <row r="87" spans="1:19" ht="15.75" x14ac:dyDescent="0.25">
      <c r="A87" s="73" t="s">
        <v>413</v>
      </c>
      <c r="B87" s="2" t="s">
        <v>91</v>
      </c>
      <c r="C87" s="137">
        <v>212</v>
      </c>
      <c r="D87" s="139">
        <v>22</v>
      </c>
      <c r="E87" s="135">
        <v>5</v>
      </c>
      <c r="F87" s="135">
        <v>0</v>
      </c>
      <c r="G87" s="61">
        <v>301569.57</v>
      </c>
      <c r="H87" s="61">
        <v>12500.02</v>
      </c>
      <c r="I87" s="9">
        <v>0</v>
      </c>
      <c r="J87" s="7">
        <v>1302998.26</v>
      </c>
      <c r="K87" s="8">
        <v>47329.21</v>
      </c>
      <c r="L87" s="7">
        <v>16805.34</v>
      </c>
      <c r="M87" s="65" t="str">
        <f t="shared" si="1"/>
        <v>Not Required</v>
      </c>
      <c r="N87" s="8">
        <v>47110.438500000004</v>
      </c>
      <c r="O87" s="209" t="s">
        <v>413</v>
      </c>
      <c r="P87" s="20">
        <v>123</v>
      </c>
      <c r="Q87" s="20">
        <v>87</v>
      </c>
      <c r="R87" s="228">
        <v>676.80851063829596</v>
      </c>
      <c r="S87" s="228">
        <v>616.82680851063594</v>
      </c>
    </row>
    <row r="88" spans="1:19" ht="15.75" x14ac:dyDescent="0.25">
      <c r="A88" s="73" t="s">
        <v>414</v>
      </c>
      <c r="B88" s="2" t="s">
        <v>92</v>
      </c>
      <c r="C88" s="137">
        <v>608</v>
      </c>
      <c r="D88" s="139">
        <v>101</v>
      </c>
      <c r="E88" s="135">
        <v>1</v>
      </c>
      <c r="F88" s="135">
        <v>0</v>
      </c>
      <c r="G88" s="61">
        <v>974326.23</v>
      </c>
      <c r="H88" s="61">
        <v>32745.97</v>
      </c>
      <c r="I88" s="9">
        <v>151060.82999999999</v>
      </c>
      <c r="J88" s="7">
        <v>3659815.89</v>
      </c>
      <c r="K88" s="8">
        <v>141987.63</v>
      </c>
      <c r="L88" s="7">
        <v>50416.01</v>
      </c>
      <c r="M88" s="65" t="str">
        <f t="shared" si="1"/>
        <v>Required</v>
      </c>
      <c r="N88" s="8">
        <v>151060.82999999999</v>
      </c>
      <c r="O88" s="209" t="s">
        <v>414</v>
      </c>
      <c r="P88" s="20">
        <v>368</v>
      </c>
      <c r="Q88" s="20">
        <v>251</v>
      </c>
      <c r="R88" s="228">
        <v>2089.2857142857129</v>
      </c>
      <c r="S88" s="228">
        <v>1540.0204081632651</v>
      </c>
    </row>
    <row r="89" spans="1:19" ht="15.75" x14ac:dyDescent="0.25">
      <c r="A89" s="73" t="s">
        <v>415</v>
      </c>
      <c r="B89" s="2" t="s">
        <v>93</v>
      </c>
      <c r="C89" s="137">
        <v>101</v>
      </c>
      <c r="D89" s="139">
        <v>12</v>
      </c>
      <c r="E89" s="135">
        <v>3</v>
      </c>
      <c r="F89" s="135">
        <v>0</v>
      </c>
      <c r="G89" s="61">
        <v>160936.68</v>
      </c>
      <c r="H89" s="61">
        <v>4302.5600000000004</v>
      </c>
      <c r="I89" s="9">
        <v>0</v>
      </c>
      <c r="J89" s="7">
        <v>464034.56</v>
      </c>
      <c r="K89" s="8">
        <v>20880.53</v>
      </c>
      <c r="L89" s="7">
        <v>7414.12</v>
      </c>
      <c r="M89" s="65" t="str">
        <f t="shared" si="1"/>
        <v>Not Required</v>
      </c>
      <c r="N89" s="8">
        <v>24785.885999999999</v>
      </c>
      <c r="O89" s="209" t="s">
        <v>415</v>
      </c>
      <c r="P89" s="20">
        <v>64</v>
      </c>
      <c r="Q89" s="20">
        <v>40</v>
      </c>
      <c r="R89" s="228">
        <v>396.31249999999795</v>
      </c>
      <c r="S89" s="228">
        <v>427.20833333333002</v>
      </c>
    </row>
    <row r="90" spans="1:19" ht="15.75" x14ac:dyDescent="0.25">
      <c r="A90" s="73" t="s">
        <v>416</v>
      </c>
      <c r="B90" s="2" t="s">
        <v>94</v>
      </c>
      <c r="C90" s="137">
        <v>494</v>
      </c>
      <c r="D90" s="139">
        <v>61</v>
      </c>
      <c r="E90" s="135">
        <v>9</v>
      </c>
      <c r="F90" s="135">
        <v>0</v>
      </c>
      <c r="G90" s="61">
        <v>949251.41</v>
      </c>
      <c r="H90" s="61">
        <v>30214.49</v>
      </c>
      <c r="I90" s="9">
        <v>0</v>
      </c>
      <c r="J90" s="7">
        <v>3569347.99</v>
      </c>
      <c r="K90" s="8">
        <v>121107.1</v>
      </c>
      <c r="L90" s="7">
        <v>43001.89</v>
      </c>
      <c r="M90" s="65" t="str">
        <f t="shared" si="1"/>
        <v>Not Required</v>
      </c>
      <c r="N90" s="8">
        <v>146919.88500000001</v>
      </c>
      <c r="O90" s="209" t="s">
        <v>416</v>
      </c>
      <c r="P90" s="20">
        <v>294</v>
      </c>
      <c r="Q90" s="20">
        <v>194</v>
      </c>
      <c r="R90" s="228">
        <v>2099.1332320162105</v>
      </c>
      <c r="S90" s="228">
        <v>1974.7361702127671</v>
      </c>
    </row>
    <row r="91" spans="1:19" ht="15.75" x14ac:dyDescent="0.25">
      <c r="A91" s="73" t="s">
        <v>417</v>
      </c>
      <c r="B91" s="1" t="s">
        <v>95</v>
      </c>
      <c r="C91" s="137">
        <v>423</v>
      </c>
      <c r="D91" s="139">
        <v>43</v>
      </c>
      <c r="E91" s="135">
        <v>4</v>
      </c>
      <c r="F91" s="135">
        <v>0</v>
      </c>
      <c r="G91" s="61">
        <v>699957.16</v>
      </c>
      <c r="H91" s="61">
        <v>30188.12</v>
      </c>
      <c r="I91" s="9">
        <v>0</v>
      </c>
      <c r="J91" s="7">
        <v>1819108.21</v>
      </c>
      <c r="K91" s="8">
        <v>73777.89</v>
      </c>
      <c r="L91" s="7">
        <v>26196.560000000001</v>
      </c>
      <c r="M91" s="65" t="str">
        <f t="shared" si="1"/>
        <v>Not Required</v>
      </c>
      <c r="N91" s="8">
        <v>109521.792</v>
      </c>
      <c r="O91" s="209" t="s">
        <v>417</v>
      </c>
      <c r="P91" s="20">
        <v>241</v>
      </c>
      <c r="Q91" s="20">
        <v>164</v>
      </c>
      <c r="R91" s="228">
        <v>1716.3591489361709</v>
      </c>
      <c r="S91" s="228">
        <v>1585.1680851063832</v>
      </c>
    </row>
    <row r="92" spans="1:19" ht="15.75" x14ac:dyDescent="0.25">
      <c r="A92" s="73" t="s">
        <v>418</v>
      </c>
      <c r="B92" s="2" t="s">
        <v>96</v>
      </c>
      <c r="C92" s="137">
        <v>131</v>
      </c>
      <c r="D92" s="139">
        <v>16</v>
      </c>
      <c r="E92" s="135">
        <v>0</v>
      </c>
      <c r="F92" s="135">
        <v>0</v>
      </c>
      <c r="G92" s="61">
        <v>180251.79</v>
      </c>
      <c r="H92" s="61">
        <v>9668.01</v>
      </c>
      <c r="I92" s="9">
        <v>0</v>
      </c>
      <c r="J92" s="7">
        <v>722806.81</v>
      </c>
      <c r="K92" s="8">
        <v>25056.639999999999</v>
      </c>
      <c r="L92" s="7">
        <v>8896.94</v>
      </c>
      <c r="M92" s="65" t="str">
        <f t="shared" si="1"/>
        <v>Not Required</v>
      </c>
      <c r="N92" s="8">
        <v>28487.97</v>
      </c>
      <c r="O92" s="209" t="s">
        <v>418</v>
      </c>
      <c r="P92" s="20">
        <v>67</v>
      </c>
      <c r="Q92" s="20">
        <v>50</v>
      </c>
      <c r="R92" s="228">
        <v>329.54347826086598</v>
      </c>
      <c r="S92" s="228">
        <v>294.95652173912902</v>
      </c>
    </row>
    <row r="93" spans="1:19" ht="15.75" x14ac:dyDescent="0.25">
      <c r="A93" s="73" t="s">
        <v>419</v>
      </c>
      <c r="B93" s="2" t="s">
        <v>97</v>
      </c>
      <c r="C93" s="137">
        <v>91</v>
      </c>
      <c r="D93" s="139">
        <v>6</v>
      </c>
      <c r="E93" s="135">
        <v>0</v>
      </c>
      <c r="F93" s="135">
        <v>0</v>
      </c>
      <c r="G93" s="61">
        <v>116253.09</v>
      </c>
      <c r="H93" s="61">
        <v>5416</v>
      </c>
      <c r="I93" s="9">
        <v>0</v>
      </c>
      <c r="J93" s="7">
        <v>351792.53</v>
      </c>
      <c r="K93" s="8">
        <v>5568.14</v>
      </c>
      <c r="L93" s="7">
        <v>1977.1</v>
      </c>
      <c r="M93" s="65" t="str">
        <f t="shared" si="1"/>
        <v>Not Required</v>
      </c>
      <c r="N93" s="8">
        <v>18250.363499999999</v>
      </c>
      <c r="O93" s="209" t="s">
        <v>419</v>
      </c>
      <c r="P93" s="20">
        <v>42</v>
      </c>
      <c r="Q93" s="20">
        <v>52</v>
      </c>
      <c r="R93" s="228">
        <v>230.74468085106298</v>
      </c>
      <c r="S93" s="228">
        <v>266.97872340425397</v>
      </c>
    </row>
    <row r="94" spans="1:19" ht="15.75" x14ac:dyDescent="0.25">
      <c r="A94" s="73" t="s">
        <v>420</v>
      </c>
      <c r="B94" s="2" t="s">
        <v>98</v>
      </c>
      <c r="C94" s="137">
        <v>629</v>
      </c>
      <c r="D94" s="139">
        <v>83</v>
      </c>
      <c r="E94" s="135">
        <v>10</v>
      </c>
      <c r="F94" s="135">
        <v>0</v>
      </c>
      <c r="G94" s="61">
        <v>932577.57</v>
      </c>
      <c r="H94" s="61">
        <v>31688.33</v>
      </c>
      <c r="I94" s="9">
        <v>0</v>
      </c>
      <c r="J94" s="7">
        <v>2733452.09</v>
      </c>
      <c r="K94" s="8">
        <v>148947.81</v>
      </c>
      <c r="L94" s="7">
        <v>52887.39</v>
      </c>
      <c r="M94" s="65" t="str">
        <f t="shared" si="1"/>
        <v>Not Required</v>
      </c>
      <c r="N94" s="8">
        <v>144639.88499999998</v>
      </c>
      <c r="O94" s="209" t="s">
        <v>420</v>
      </c>
      <c r="P94" s="20">
        <v>339</v>
      </c>
      <c r="Q94" s="20">
        <v>222</v>
      </c>
      <c r="R94" s="228">
        <v>2261.851063829788</v>
      </c>
      <c r="S94" s="228">
        <v>1888.4208510638291</v>
      </c>
    </row>
    <row r="95" spans="1:19" ht="15.75" x14ac:dyDescent="0.25">
      <c r="A95" s="73" t="s">
        <v>421</v>
      </c>
      <c r="B95" s="2" t="s">
        <v>99</v>
      </c>
      <c r="C95" s="137">
        <v>142</v>
      </c>
      <c r="D95" s="139">
        <v>17</v>
      </c>
      <c r="E95" s="135">
        <v>0</v>
      </c>
      <c r="F95" s="135">
        <v>0</v>
      </c>
      <c r="G95" s="61">
        <v>162557.17000000001</v>
      </c>
      <c r="H95" s="61">
        <v>14784.07</v>
      </c>
      <c r="I95" s="9">
        <v>0</v>
      </c>
      <c r="J95" s="7">
        <v>354436.85</v>
      </c>
      <c r="K95" s="8">
        <v>27840.71</v>
      </c>
      <c r="L95" s="7">
        <v>9885.49</v>
      </c>
      <c r="M95" s="65" t="str">
        <f t="shared" si="1"/>
        <v>Not Required</v>
      </c>
      <c r="N95" s="8">
        <v>26601.186000000002</v>
      </c>
      <c r="O95" s="209" t="s">
        <v>421</v>
      </c>
      <c r="P95" s="20">
        <v>57</v>
      </c>
      <c r="Q95" s="20">
        <v>58</v>
      </c>
      <c r="R95" s="228">
        <v>353.06249999999801</v>
      </c>
      <c r="S95" s="228">
        <v>318.74999999999801</v>
      </c>
    </row>
    <row r="96" spans="1:19" ht="15.75" x14ac:dyDescent="0.25">
      <c r="A96" s="73" t="s">
        <v>422</v>
      </c>
      <c r="B96" s="2" t="s">
        <v>100</v>
      </c>
      <c r="C96" s="137">
        <v>700</v>
      </c>
      <c r="D96" s="139">
        <v>89</v>
      </c>
      <c r="E96" s="135">
        <v>13</v>
      </c>
      <c r="F96" s="135">
        <v>4</v>
      </c>
      <c r="G96" s="61">
        <v>796703.81</v>
      </c>
      <c r="H96" s="61">
        <v>66530.649999999994</v>
      </c>
      <c r="I96" s="9">
        <v>0</v>
      </c>
      <c r="J96" s="7">
        <v>3801281.49</v>
      </c>
      <c r="K96" s="8">
        <v>162868.16</v>
      </c>
      <c r="L96" s="7">
        <v>57830.13</v>
      </c>
      <c r="M96" s="65" t="str">
        <f t="shared" si="1"/>
        <v>Not Required</v>
      </c>
      <c r="N96" s="8">
        <v>129485.16900000001</v>
      </c>
      <c r="O96" s="209" t="s">
        <v>422</v>
      </c>
      <c r="P96" s="20">
        <v>382</v>
      </c>
      <c r="Q96" s="20">
        <v>301</v>
      </c>
      <c r="R96" s="228">
        <v>1832.8851063829779</v>
      </c>
      <c r="S96" s="228">
        <v>1614.3297872340431</v>
      </c>
    </row>
    <row r="97" spans="1:19" ht="15.75" x14ac:dyDescent="0.25">
      <c r="A97" s="73" t="s">
        <v>423</v>
      </c>
      <c r="B97" s="2" t="s">
        <v>101</v>
      </c>
      <c r="C97" s="137">
        <v>626</v>
      </c>
      <c r="D97" s="139">
        <v>51</v>
      </c>
      <c r="E97" s="135">
        <v>20</v>
      </c>
      <c r="F97" s="135">
        <v>1</v>
      </c>
      <c r="G97" s="61">
        <v>784600.77</v>
      </c>
      <c r="H97" s="61">
        <v>45202.16</v>
      </c>
      <c r="I97" s="9">
        <v>0</v>
      </c>
      <c r="J97" s="7">
        <v>2272709.77</v>
      </c>
      <c r="K97" s="8">
        <v>107186.74</v>
      </c>
      <c r="L97" s="7">
        <v>38059.15</v>
      </c>
      <c r="M97" s="65" t="str">
        <f t="shared" si="1"/>
        <v>Not Required</v>
      </c>
      <c r="N97" s="8">
        <v>124470.43950000001</v>
      </c>
      <c r="O97" s="209" t="s">
        <v>423</v>
      </c>
      <c r="P97" s="20">
        <v>381</v>
      </c>
      <c r="Q97" s="20">
        <v>194</v>
      </c>
      <c r="R97" s="228">
        <v>1689.6587500000012</v>
      </c>
      <c r="S97" s="228">
        <v>1330.6150000000009</v>
      </c>
    </row>
    <row r="98" spans="1:19" ht="15.75" x14ac:dyDescent="0.25">
      <c r="A98" s="73" t="s">
        <v>424</v>
      </c>
      <c r="B98" s="2" t="s">
        <v>102</v>
      </c>
      <c r="C98" s="137">
        <v>50</v>
      </c>
      <c r="D98" s="139">
        <v>14</v>
      </c>
      <c r="E98" s="135">
        <v>0</v>
      </c>
      <c r="F98" s="135">
        <v>0</v>
      </c>
      <c r="G98" s="61">
        <v>137987.09</v>
      </c>
      <c r="H98" s="61">
        <v>6371.68</v>
      </c>
      <c r="I98" s="9">
        <v>0</v>
      </c>
      <c r="J98" s="7">
        <v>341048.6</v>
      </c>
      <c r="K98" s="8">
        <v>16704.43</v>
      </c>
      <c r="L98" s="7">
        <v>5931.3</v>
      </c>
      <c r="M98" s="65" t="str">
        <f t="shared" si="1"/>
        <v>Not Required</v>
      </c>
      <c r="N98" s="8">
        <v>21653.815499999997</v>
      </c>
      <c r="O98" s="209" t="s">
        <v>424</v>
      </c>
      <c r="P98" s="20">
        <v>21</v>
      </c>
      <c r="Q98" s="20">
        <v>26</v>
      </c>
      <c r="R98" s="228">
        <v>240.81632653061001</v>
      </c>
      <c r="S98" s="228">
        <v>187.12244897958897</v>
      </c>
    </row>
    <row r="99" spans="1:19" ht="15.75" x14ac:dyDescent="0.25">
      <c r="A99" s="73" t="s">
        <v>425</v>
      </c>
      <c r="B99" s="1" t="s">
        <v>103</v>
      </c>
      <c r="C99" s="137">
        <v>268</v>
      </c>
      <c r="D99" s="139">
        <v>90</v>
      </c>
      <c r="E99" s="135">
        <v>10</v>
      </c>
      <c r="F99" s="135">
        <v>2</v>
      </c>
      <c r="G99" s="61">
        <v>567140.01</v>
      </c>
      <c r="H99" s="61">
        <v>39389.14</v>
      </c>
      <c r="I99" s="9">
        <v>0</v>
      </c>
      <c r="J99" s="7">
        <v>1353051.98</v>
      </c>
      <c r="K99" s="8">
        <v>122499.13</v>
      </c>
      <c r="L99" s="7">
        <v>43496.17</v>
      </c>
      <c r="M99" s="65" t="str">
        <f t="shared" si="1"/>
        <v>Not Required</v>
      </c>
      <c r="N99" s="8">
        <v>90979.372499999998</v>
      </c>
      <c r="O99" s="209" t="s">
        <v>425</v>
      </c>
      <c r="P99" s="20">
        <v>177</v>
      </c>
      <c r="Q99" s="20">
        <v>107</v>
      </c>
      <c r="R99" s="228">
        <v>1183.73034227567</v>
      </c>
      <c r="S99" s="228">
        <v>961.9126086956511</v>
      </c>
    </row>
    <row r="100" spans="1:19" ht="15.75" x14ac:dyDescent="0.25">
      <c r="A100" s="73" t="s">
        <v>426</v>
      </c>
      <c r="B100" s="1" t="s">
        <v>104</v>
      </c>
      <c r="C100" s="137">
        <v>83</v>
      </c>
      <c r="D100" s="139">
        <v>6</v>
      </c>
      <c r="E100" s="135">
        <v>0</v>
      </c>
      <c r="F100" s="135">
        <v>0</v>
      </c>
      <c r="G100" s="61">
        <v>115670.47</v>
      </c>
      <c r="H100" s="61">
        <v>2746.48</v>
      </c>
      <c r="I100" s="9">
        <v>0</v>
      </c>
      <c r="J100" s="7">
        <v>265516.17</v>
      </c>
      <c r="K100" s="8">
        <v>16704.43</v>
      </c>
      <c r="L100" s="7">
        <v>5931.3</v>
      </c>
      <c r="M100" s="65" t="str">
        <f t="shared" si="1"/>
        <v>Not Required</v>
      </c>
      <c r="N100" s="8">
        <v>17762.5425</v>
      </c>
      <c r="O100" s="209" t="s">
        <v>426</v>
      </c>
      <c r="P100" s="20">
        <v>56</v>
      </c>
      <c r="Q100" s="20">
        <v>27</v>
      </c>
      <c r="R100" s="228">
        <v>316.99999999999898</v>
      </c>
      <c r="S100" s="228">
        <v>259.42222222222102</v>
      </c>
    </row>
    <row r="101" spans="1:19" ht="15.75" x14ac:dyDescent="0.25">
      <c r="A101" s="73" t="s">
        <v>427</v>
      </c>
      <c r="B101" s="2" t="s">
        <v>105</v>
      </c>
      <c r="C101" s="137">
        <v>132</v>
      </c>
      <c r="D101" s="139">
        <v>19</v>
      </c>
      <c r="E101" s="135">
        <v>0</v>
      </c>
      <c r="F101" s="135">
        <v>0</v>
      </c>
      <c r="G101" s="61">
        <v>217924.23</v>
      </c>
      <c r="H101" s="61">
        <v>7144.24</v>
      </c>
      <c r="I101" s="9">
        <v>0</v>
      </c>
      <c r="J101" s="7">
        <v>425026.83</v>
      </c>
      <c r="K101" s="8">
        <v>25056.639999999999</v>
      </c>
      <c r="L101" s="7">
        <v>8896.94</v>
      </c>
      <c r="M101" s="65" t="str">
        <f t="shared" si="1"/>
        <v>Not Required</v>
      </c>
      <c r="N101" s="8">
        <v>33760.270499999999</v>
      </c>
      <c r="O101" s="209" t="s">
        <v>427</v>
      </c>
      <c r="P101" s="20">
        <v>74</v>
      </c>
      <c r="Q101" s="20">
        <v>51</v>
      </c>
      <c r="R101" s="228">
        <v>507.91111111110695</v>
      </c>
      <c r="S101" s="228">
        <v>442.92511111110792</v>
      </c>
    </row>
    <row r="102" spans="1:19" ht="15.75" x14ac:dyDescent="0.25">
      <c r="A102" s="73" t="s">
        <v>428</v>
      </c>
      <c r="B102" s="2" t="s">
        <v>106</v>
      </c>
      <c r="C102" s="137">
        <v>118</v>
      </c>
      <c r="D102" s="139">
        <v>13</v>
      </c>
      <c r="E102" s="135">
        <v>3</v>
      </c>
      <c r="F102" s="135">
        <v>0</v>
      </c>
      <c r="G102" s="61">
        <v>247368.48</v>
      </c>
      <c r="H102" s="61">
        <v>12990.56</v>
      </c>
      <c r="I102" s="9">
        <v>0</v>
      </c>
      <c r="J102" s="7">
        <v>491180.4</v>
      </c>
      <c r="K102" s="8">
        <v>23664.6</v>
      </c>
      <c r="L102" s="7">
        <v>8402.67</v>
      </c>
      <c r="M102" s="65" t="str">
        <f t="shared" si="1"/>
        <v>Not Required</v>
      </c>
      <c r="N102" s="8">
        <v>39053.856</v>
      </c>
      <c r="O102" s="209" t="s">
        <v>428</v>
      </c>
      <c r="P102" s="20">
        <v>54</v>
      </c>
      <c r="Q102" s="20">
        <v>49</v>
      </c>
      <c r="R102" s="228">
        <v>476.21276595744297</v>
      </c>
      <c r="S102" s="228">
        <v>465.00234042552796</v>
      </c>
    </row>
    <row r="103" spans="1:19" ht="15.75" x14ac:dyDescent="0.25">
      <c r="A103" s="73" t="s">
        <v>429</v>
      </c>
      <c r="B103" s="2" t="s">
        <v>107</v>
      </c>
      <c r="C103" s="137">
        <v>143</v>
      </c>
      <c r="D103" s="139">
        <v>14</v>
      </c>
      <c r="E103" s="135">
        <v>2</v>
      </c>
      <c r="F103" s="135">
        <v>0</v>
      </c>
      <c r="G103" s="61">
        <v>169119.28</v>
      </c>
      <c r="H103" s="61">
        <v>8956.08</v>
      </c>
      <c r="I103" s="9">
        <v>0</v>
      </c>
      <c r="J103" s="7">
        <v>442529.76</v>
      </c>
      <c r="K103" s="8">
        <v>25056.639999999999</v>
      </c>
      <c r="L103" s="7">
        <v>8896.94</v>
      </c>
      <c r="M103" s="65" t="str">
        <f t="shared" si="1"/>
        <v>Not Required</v>
      </c>
      <c r="N103" s="8">
        <v>26711.303999999996</v>
      </c>
      <c r="O103" s="209" t="s">
        <v>429</v>
      </c>
      <c r="P103" s="20">
        <v>65</v>
      </c>
      <c r="Q103" s="20">
        <v>43</v>
      </c>
      <c r="R103" s="228">
        <v>366.568181818178</v>
      </c>
      <c r="S103" s="228">
        <v>321.47727272727104</v>
      </c>
    </row>
    <row r="104" spans="1:19" ht="15.75" x14ac:dyDescent="0.25">
      <c r="A104" s="73" t="s">
        <v>430</v>
      </c>
      <c r="B104" s="1" t="s">
        <v>108</v>
      </c>
      <c r="C104" s="137">
        <v>353</v>
      </c>
      <c r="D104" s="139">
        <v>58</v>
      </c>
      <c r="E104" s="135">
        <v>19</v>
      </c>
      <c r="F104" s="135">
        <v>0</v>
      </c>
      <c r="G104" s="61">
        <v>516148.55</v>
      </c>
      <c r="H104" s="61">
        <v>40243.47</v>
      </c>
      <c r="I104" s="9">
        <v>0</v>
      </c>
      <c r="J104" s="7">
        <v>1338893.44</v>
      </c>
      <c r="K104" s="8">
        <v>129459.31</v>
      </c>
      <c r="L104" s="7">
        <v>45967.54</v>
      </c>
      <c r="M104" s="65" t="str">
        <f t="shared" si="1"/>
        <v>Not Required</v>
      </c>
      <c r="N104" s="8">
        <v>83458.803</v>
      </c>
      <c r="O104" s="209" t="s">
        <v>430</v>
      </c>
      <c r="P104" s="20">
        <v>229</v>
      </c>
      <c r="Q104" s="20">
        <v>128</v>
      </c>
      <c r="R104" s="228">
        <v>969.84782608695605</v>
      </c>
      <c r="S104" s="228">
        <v>880.95652173913095</v>
      </c>
    </row>
    <row r="105" spans="1:19" ht="15.75" x14ac:dyDescent="0.25">
      <c r="A105" s="73" t="s">
        <v>431</v>
      </c>
      <c r="B105" s="1" t="s">
        <v>109</v>
      </c>
      <c r="C105" s="137">
        <v>64</v>
      </c>
      <c r="D105" s="139">
        <v>5</v>
      </c>
      <c r="E105" s="135">
        <v>0</v>
      </c>
      <c r="F105" s="135">
        <v>0</v>
      </c>
      <c r="G105" s="61">
        <v>107256.74</v>
      </c>
      <c r="H105" s="61">
        <v>3066.93</v>
      </c>
      <c r="I105" s="9">
        <v>0</v>
      </c>
      <c r="J105" s="7">
        <v>166892.88</v>
      </c>
      <c r="K105" s="8">
        <v>18096.46</v>
      </c>
      <c r="L105" s="7">
        <v>6425.57</v>
      </c>
      <c r="M105" s="65" t="str">
        <f t="shared" si="1"/>
        <v>Not Required</v>
      </c>
      <c r="N105" s="8">
        <v>16548.550499999998</v>
      </c>
      <c r="O105" s="209" t="s">
        <v>431</v>
      </c>
      <c r="P105" s="20">
        <v>35</v>
      </c>
      <c r="Q105" s="20">
        <v>31</v>
      </c>
      <c r="R105" s="228">
        <v>248.05</v>
      </c>
      <c r="S105" s="228">
        <v>262.39999999999998</v>
      </c>
    </row>
    <row r="106" spans="1:19" ht="15.75" x14ac:dyDescent="0.25">
      <c r="A106" s="73" t="s">
        <v>432</v>
      </c>
      <c r="B106" s="1" t="s">
        <v>110</v>
      </c>
      <c r="C106" s="137">
        <v>88</v>
      </c>
      <c r="D106" s="139">
        <v>17</v>
      </c>
      <c r="E106" s="135">
        <v>0</v>
      </c>
      <c r="F106" s="135">
        <v>0</v>
      </c>
      <c r="G106" s="61">
        <v>108526.56</v>
      </c>
      <c r="H106" s="61">
        <v>2602.8200000000002</v>
      </c>
      <c r="I106" s="9">
        <v>0</v>
      </c>
      <c r="J106" s="7">
        <v>376507.52</v>
      </c>
      <c r="K106" s="8">
        <v>13920.36</v>
      </c>
      <c r="L106" s="7">
        <v>4942.75</v>
      </c>
      <c r="M106" s="65" t="str">
        <f t="shared" si="1"/>
        <v>Not Required</v>
      </c>
      <c r="N106" s="8">
        <v>16669.406999999999</v>
      </c>
      <c r="O106" s="209" t="s">
        <v>432</v>
      </c>
      <c r="P106" s="20">
        <v>45</v>
      </c>
      <c r="Q106" s="20">
        <v>36</v>
      </c>
      <c r="R106" s="228">
        <v>282.99999999999801</v>
      </c>
      <c r="S106" s="228">
        <v>222.833333333333</v>
      </c>
    </row>
    <row r="107" spans="1:19" ht="15.75" x14ac:dyDescent="0.25">
      <c r="A107" s="73" t="s">
        <v>433</v>
      </c>
      <c r="B107" s="2" t="s">
        <v>111</v>
      </c>
      <c r="C107" s="137">
        <v>72</v>
      </c>
      <c r="D107" s="139">
        <v>16</v>
      </c>
      <c r="E107" s="135">
        <v>0</v>
      </c>
      <c r="F107" s="135">
        <v>0</v>
      </c>
      <c r="G107" s="61">
        <v>117493.44</v>
      </c>
      <c r="H107" s="61">
        <v>3352.74</v>
      </c>
      <c r="I107" s="9">
        <v>18126.93</v>
      </c>
      <c r="J107" s="7">
        <v>301498.81</v>
      </c>
      <c r="K107" s="8">
        <v>23664.6</v>
      </c>
      <c r="L107" s="7">
        <v>8402.67</v>
      </c>
      <c r="M107" s="65" t="str">
        <f t="shared" si="1"/>
        <v>Required</v>
      </c>
      <c r="N107" s="8">
        <v>18126.927</v>
      </c>
      <c r="O107" s="209" t="s">
        <v>433</v>
      </c>
      <c r="P107" s="20">
        <v>41</v>
      </c>
      <c r="Q107" s="20">
        <v>29</v>
      </c>
      <c r="R107" s="228">
        <v>200.49999999999801</v>
      </c>
      <c r="S107" s="228">
        <v>159.11111111111001</v>
      </c>
    </row>
    <row r="108" spans="1:19" ht="15.75" x14ac:dyDescent="0.25">
      <c r="A108" s="73" t="s">
        <v>434</v>
      </c>
      <c r="B108" s="2" t="s">
        <v>112</v>
      </c>
      <c r="C108" s="137">
        <v>261</v>
      </c>
      <c r="D108" s="139">
        <v>60</v>
      </c>
      <c r="E108" s="135">
        <v>4</v>
      </c>
      <c r="F108" s="135">
        <v>0</v>
      </c>
      <c r="G108" s="61">
        <v>431705.16</v>
      </c>
      <c r="H108" s="61">
        <v>20468.41</v>
      </c>
      <c r="I108" s="9">
        <v>0</v>
      </c>
      <c r="J108" s="7">
        <v>1083199.46</v>
      </c>
      <c r="K108" s="8">
        <v>98834.53</v>
      </c>
      <c r="L108" s="7">
        <v>35093.5</v>
      </c>
      <c r="M108" s="65" t="str">
        <f t="shared" si="1"/>
        <v>Not Required</v>
      </c>
      <c r="N108" s="8">
        <v>67826.035499999984</v>
      </c>
      <c r="O108" s="209" t="s">
        <v>434</v>
      </c>
      <c r="P108" s="20">
        <v>158</v>
      </c>
      <c r="Q108" s="20">
        <v>120</v>
      </c>
      <c r="R108" s="228">
        <v>978.43478260869506</v>
      </c>
      <c r="S108" s="228">
        <v>915.49999999999909</v>
      </c>
    </row>
    <row r="109" spans="1:19" ht="15.75" x14ac:dyDescent="0.25">
      <c r="A109" s="73" t="s">
        <v>435</v>
      </c>
      <c r="B109" s="1" t="s">
        <v>113</v>
      </c>
      <c r="C109" s="137">
        <v>424</v>
      </c>
      <c r="D109" s="139">
        <v>187</v>
      </c>
      <c r="E109" s="135">
        <v>3</v>
      </c>
      <c r="F109" s="135">
        <v>0</v>
      </c>
      <c r="G109" s="61">
        <v>811874.84</v>
      </c>
      <c r="H109" s="61">
        <v>106232.77</v>
      </c>
      <c r="I109" s="9">
        <v>137716.14000000001</v>
      </c>
      <c r="J109" s="7">
        <v>1757815.08</v>
      </c>
      <c r="K109" s="8">
        <v>264486.76</v>
      </c>
      <c r="L109" s="7">
        <v>93912.18</v>
      </c>
      <c r="M109" s="65" t="str">
        <f t="shared" si="1"/>
        <v>Required</v>
      </c>
      <c r="N109" s="8">
        <v>137716.1415</v>
      </c>
      <c r="O109" s="209" t="s">
        <v>435</v>
      </c>
      <c r="P109" s="20">
        <v>216</v>
      </c>
      <c r="Q109" s="20">
        <v>202</v>
      </c>
      <c r="R109" s="228">
        <v>1688.625</v>
      </c>
      <c r="S109" s="228">
        <v>1485.633333333333</v>
      </c>
    </row>
    <row r="110" spans="1:19" ht="15.75" x14ac:dyDescent="0.25">
      <c r="A110" s="73" t="s">
        <v>436</v>
      </c>
      <c r="B110" s="1" t="s">
        <v>114</v>
      </c>
      <c r="C110" s="137">
        <v>367</v>
      </c>
      <c r="D110" s="139">
        <v>53</v>
      </c>
      <c r="E110" s="135">
        <v>2</v>
      </c>
      <c r="F110" s="135">
        <v>1</v>
      </c>
      <c r="G110" s="61">
        <v>436628.75</v>
      </c>
      <c r="H110" s="61">
        <v>21975.05</v>
      </c>
      <c r="I110" s="9">
        <v>68790.570000000007</v>
      </c>
      <c r="J110" s="7">
        <v>1320344.1299999999</v>
      </c>
      <c r="K110" s="8">
        <v>108578.78</v>
      </c>
      <c r="L110" s="7">
        <v>38553.42</v>
      </c>
      <c r="M110" s="65" t="str">
        <f t="shared" si="1"/>
        <v>Required</v>
      </c>
      <c r="N110" s="8">
        <v>68790.569999999992</v>
      </c>
      <c r="O110" s="209" t="s">
        <v>436</v>
      </c>
      <c r="P110" s="20">
        <v>213</v>
      </c>
      <c r="Q110" s="20">
        <v>142</v>
      </c>
      <c r="R110" s="228">
        <v>1034.566666666668</v>
      </c>
      <c r="S110" s="228">
        <v>898.45749999999907</v>
      </c>
    </row>
    <row r="111" spans="1:19" ht="15.75" x14ac:dyDescent="0.25">
      <c r="A111" s="73" t="s">
        <v>437</v>
      </c>
      <c r="B111" s="2" t="s">
        <v>115</v>
      </c>
      <c r="C111" s="137">
        <v>102</v>
      </c>
      <c r="D111" s="139">
        <v>41</v>
      </c>
      <c r="E111" s="135">
        <v>7</v>
      </c>
      <c r="F111" s="135">
        <v>0</v>
      </c>
      <c r="G111" s="61">
        <v>134109.57</v>
      </c>
      <c r="H111" s="61">
        <v>25954.63</v>
      </c>
      <c r="I111" s="9">
        <v>0</v>
      </c>
      <c r="J111" s="7">
        <v>389826.87</v>
      </c>
      <c r="K111" s="8">
        <v>61249.57</v>
      </c>
      <c r="L111" s="7">
        <v>21748.080000000002</v>
      </c>
      <c r="M111" s="65" t="str">
        <f t="shared" si="1"/>
        <v>Not Required</v>
      </c>
      <c r="N111" s="8">
        <v>24009.63</v>
      </c>
      <c r="O111" s="209" t="s">
        <v>437</v>
      </c>
      <c r="P111" s="20">
        <v>46</v>
      </c>
      <c r="Q111" s="20">
        <v>30</v>
      </c>
      <c r="R111" s="228">
        <v>218.58695652173699</v>
      </c>
      <c r="S111" s="228">
        <v>223.34782608695298</v>
      </c>
    </row>
    <row r="112" spans="1:19" ht="15.75" x14ac:dyDescent="0.25">
      <c r="A112" s="73" t="s">
        <v>438</v>
      </c>
      <c r="B112" s="2" t="s">
        <v>116</v>
      </c>
      <c r="C112" s="137">
        <v>141</v>
      </c>
      <c r="D112" s="139">
        <v>52</v>
      </c>
      <c r="E112" s="135">
        <v>6</v>
      </c>
      <c r="F112" s="135">
        <v>0</v>
      </c>
      <c r="G112" s="61">
        <v>189982.22</v>
      </c>
      <c r="H112" s="61">
        <v>13951.55</v>
      </c>
      <c r="I112" s="9">
        <v>0</v>
      </c>
      <c r="J112" s="7">
        <v>501036.6</v>
      </c>
      <c r="K112" s="8">
        <v>48721.25</v>
      </c>
      <c r="L112" s="7">
        <v>17299.61</v>
      </c>
      <c r="M112" s="65" t="str">
        <f t="shared" si="1"/>
        <v>Not Required</v>
      </c>
      <c r="N112" s="8">
        <v>30590.065499999997</v>
      </c>
      <c r="O112" s="209" t="s">
        <v>438</v>
      </c>
      <c r="P112" s="20">
        <v>68</v>
      </c>
      <c r="Q112" s="20">
        <v>56</v>
      </c>
      <c r="R112" s="228">
        <v>317.152173913041</v>
      </c>
      <c r="S112" s="228">
        <v>301.45652173912902</v>
      </c>
    </row>
    <row r="113" spans="1:19" ht="15.75" x14ac:dyDescent="0.25">
      <c r="A113" s="73" t="s">
        <v>439</v>
      </c>
      <c r="B113" s="1" t="s">
        <v>117</v>
      </c>
      <c r="C113" s="137">
        <v>53</v>
      </c>
      <c r="D113" s="139">
        <v>17</v>
      </c>
      <c r="E113" s="135">
        <v>0</v>
      </c>
      <c r="F113" s="135">
        <v>0</v>
      </c>
      <c r="G113" s="61">
        <v>109496.12</v>
      </c>
      <c r="H113" s="61">
        <v>12369.43</v>
      </c>
      <c r="I113" s="9">
        <v>0</v>
      </c>
      <c r="J113" s="7">
        <v>227467.71</v>
      </c>
      <c r="K113" s="8">
        <v>30624.78</v>
      </c>
      <c r="L113" s="7">
        <v>10874.04</v>
      </c>
      <c r="M113" s="65" t="str">
        <f t="shared" si="1"/>
        <v>Not Required</v>
      </c>
      <c r="N113" s="8">
        <v>18279.832499999997</v>
      </c>
      <c r="O113" s="209" t="s">
        <v>439</v>
      </c>
      <c r="P113" s="20">
        <v>35</v>
      </c>
      <c r="Q113" s="20">
        <v>14</v>
      </c>
      <c r="R113" s="228">
        <v>191.61702127659299</v>
      </c>
      <c r="S113" s="228">
        <v>181.31914893616698</v>
      </c>
    </row>
    <row r="114" spans="1:19" ht="15.75" x14ac:dyDescent="0.25">
      <c r="A114" s="73" t="s">
        <v>440</v>
      </c>
      <c r="B114" s="1" t="s">
        <v>118</v>
      </c>
      <c r="C114" s="137">
        <v>122</v>
      </c>
      <c r="D114" s="139">
        <v>44</v>
      </c>
      <c r="E114" s="135">
        <v>1</v>
      </c>
      <c r="F114" s="135">
        <v>0</v>
      </c>
      <c r="G114" s="61">
        <v>194545.2</v>
      </c>
      <c r="H114" s="61">
        <v>22596.98</v>
      </c>
      <c r="I114" s="9">
        <v>0</v>
      </c>
      <c r="J114" s="7">
        <v>451011.1</v>
      </c>
      <c r="K114" s="8">
        <v>64033.64</v>
      </c>
      <c r="L114" s="7">
        <v>22736.63</v>
      </c>
      <c r="M114" s="65" t="str">
        <f t="shared" si="1"/>
        <v>Not Required</v>
      </c>
      <c r="N114" s="8">
        <v>32571.327000000001</v>
      </c>
      <c r="O114" s="209" t="s">
        <v>440</v>
      </c>
      <c r="P114" s="20">
        <v>74</v>
      </c>
      <c r="Q114" s="20">
        <v>41</v>
      </c>
      <c r="R114" s="228">
        <v>393.57446808510497</v>
      </c>
      <c r="S114" s="228">
        <v>404.15106382978496</v>
      </c>
    </row>
    <row r="115" spans="1:19" ht="15.75" x14ac:dyDescent="0.25">
      <c r="A115" s="73" t="s">
        <v>441</v>
      </c>
      <c r="B115" s="2" t="s">
        <v>119</v>
      </c>
      <c r="C115" s="137">
        <v>118</v>
      </c>
      <c r="D115" s="139">
        <v>36</v>
      </c>
      <c r="E115" s="135">
        <v>0</v>
      </c>
      <c r="F115" s="135">
        <v>0</v>
      </c>
      <c r="G115" s="61">
        <v>153500.67000000001</v>
      </c>
      <c r="H115" s="61">
        <v>16342.2</v>
      </c>
      <c r="I115" s="9">
        <v>0</v>
      </c>
      <c r="J115" s="7">
        <v>161892.71</v>
      </c>
      <c r="K115" s="8">
        <v>51505.32</v>
      </c>
      <c r="L115" s="7">
        <v>18288.16</v>
      </c>
      <c r="M115" s="65" t="str">
        <f t="shared" si="1"/>
        <v>Not Required</v>
      </c>
      <c r="N115" s="8">
        <v>25476.430500000002</v>
      </c>
      <c r="O115" s="209" t="s">
        <v>441</v>
      </c>
      <c r="P115" s="20">
        <v>46</v>
      </c>
      <c r="Q115" s="20">
        <v>54</v>
      </c>
      <c r="R115" s="228">
        <v>305.20454545454299</v>
      </c>
      <c r="S115" s="228">
        <v>285.84090909090799</v>
      </c>
    </row>
    <row r="116" spans="1:19" ht="15.75" x14ac:dyDescent="0.25">
      <c r="A116" s="73" t="s">
        <v>442</v>
      </c>
      <c r="B116" s="1" t="s">
        <v>120</v>
      </c>
      <c r="C116" s="137">
        <v>259</v>
      </c>
      <c r="D116" s="139">
        <v>37</v>
      </c>
      <c r="E116" s="135">
        <v>5</v>
      </c>
      <c r="F116" s="135">
        <v>0</v>
      </c>
      <c r="G116" s="61">
        <v>371321.46</v>
      </c>
      <c r="H116" s="61">
        <v>34357.67</v>
      </c>
      <c r="I116" s="9">
        <v>0</v>
      </c>
      <c r="J116" s="7">
        <v>919028.02</v>
      </c>
      <c r="K116" s="8">
        <v>72385.850000000006</v>
      </c>
      <c r="L116" s="7">
        <v>25702.28</v>
      </c>
      <c r="M116" s="65" t="str">
        <f t="shared" si="1"/>
        <v>Not Required</v>
      </c>
      <c r="N116" s="8">
        <v>60851.869500000001</v>
      </c>
      <c r="O116" s="209" t="s">
        <v>442</v>
      </c>
      <c r="P116" s="20">
        <v>160</v>
      </c>
      <c r="Q116" s="20">
        <v>91</v>
      </c>
      <c r="R116" s="228">
        <v>617.81632653061001</v>
      </c>
      <c r="S116" s="228">
        <v>504.73469387754898</v>
      </c>
    </row>
    <row r="117" spans="1:19" ht="15.75" x14ac:dyDescent="0.25">
      <c r="A117" s="73" t="s">
        <v>443</v>
      </c>
      <c r="B117" s="1" t="s">
        <v>121</v>
      </c>
      <c r="C117" s="137">
        <v>129</v>
      </c>
      <c r="D117" s="139">
        <v>17</v>
      </c>
      <c r="E117" s="135">
        <v>3</v>
      </c>
      <c r="F117" s="135">
        <v>0</v>
      </c>
      <c r="G117" s="61">
        <v>201398.5</v>
      </c>
      <c r="H117" s="61">
        <v>9133.3700000000008</v>
      </c>
      <c r="I117" s="9">
        <v>0</v>
      </c>
      <c r="J117" s="7">
        <v>392222.98</v>
      </c>
      <c r="K117" s="8">
        <v>22272.57</v>
      </c>
      <c r="L117" s="7">
        <v>7908.39</v>
      </c>
      <c r="M117" s="65" t="str">
        <f t="shared" si="1"/>
        <v>Not Required</v>
      </c>
      <c r="N117" s="8">
        <v>31579.780499999997</v>
      </c>
      <c r="O117" s="209" t="s">
        <v>443</v>
      </c>
      <c r="P117" s="20">
        <v>76</v>
      </c>
      <c r="Q117" s="20">
        <v>40</v>
      </c>
      <c r="R117" s="228">
        <v>462.81673469387499</v>
      </c>
      <c r="S117" s="228">
        <v>353.82346938775299</v>
      </c>
    </row>
    <row r="118" spans="1:19" ht="15.75" x14ac:dyDescent="0.25">
      <c r="A118" s="73" t="s">
        <v>444</v>
      </c>
      <c r="B118" s="1" t="s">
        <v>122</v>
      </c>
      <c r="C118" s="137">
        <v>537</v>
      </c>
      <c r="D118" s="139">
        <v>124</v>
      </c>
      <c r="E118" s="135">
        <v>3</v>
      </c>
      <c r="F118" s="135">
        <v>0</v>
      </c>
      <c r="G118" s="61">
        <v>1168679.1299999999</v>
      </c>
      <c r="H118" s="61">
        <v>39373.39</v>
      </c>
      <c r="I118" s="9">
        <v>181207.88</v>
      </c>
      <c r="J118" s="7">
        <v>3500365.28</v>
      </c>
      <c r="K118" s="8">
        <v>157300.01999999999</v>
      </c>
      <c r="L118" s="7">
        <v>55853.04</v>
      </c>
      <c r="M118" s="65" t="str">
        <f t="shared" si="1"/>
        <v>Required</v>
      </c>
      <c r="N118" s="8">
        <v>181207.87799999997</v>
      </c>
      <c r="O118" s="209" t="s">
        <v>444</v>
      </c>
      <c r="P118" s="20">
        <v>241</v>
      </c>
      <c r="Q118" s="20">
        <v>266</v>
      </c>
      <c r="R118" s="228">
        <v>1684.7142857142862</v>
      </c>
      <c r="S118" s="228">
        <v>1609.0000000000011</v>
      </c>
    </row>
    <row r="119" spans="1:19" ht="15.75" x14ac:dyDescent="0.25">
      <c r="A119" s="73" t="s">
        <v>445</v>
      </c>
      <c r="B119" s="1" t="s">
        <v>123</v>
      </c>
      <c r="C119" s="137">
        <v>224</v>
      </c>
      <c r="D119" s="139">
        <v>28</v>
      </c>
      <c r="E119" s="135">
        <v>0</v>
      </c>
      <c r="F119" s="135">
        <v>0</v>
      </c>
      <c r="G119" s="61">
        <v>528683.9</v>
      </c>
      <c r="H119" s="61">
        <v>44042.71</v>
      </c>
      <c r="I119" s="9">
        <v>0</v>
      </c>
      <c r="J119" s="7">
        <v>917510.82</v>
      </c>
      <c r="K119" s="8">
        <v>68209.740000000005</v>
      </c>
      <c r="L119" s="7">
        <v>24219.46</v>
      </c>
      <c r="M119" s="65" t="str">
        <f t="shared" si="1"/>
        <v>Not Required</v>
      </c>
      <c r="N119" s="8">
        <v>85908.991499999989</v>
      </c>
      <c r="O119" s="209" t="s">
        <v>445</v>
      </c>
      <c r="P119" s="20">
        <v>121</v>
      </c>
      <c r="Q119" s="20">
        <v>115</v>
      </c>
      <c r="R119" s="228">
        <v>928.340425531915</v>
      </c>
      <c r="S119" s="228">
        <v>978.74468085106503</v>
      </c>
    </row>
    <row r="120" spans="1:19" ht="15.75" x14ac:dyDescent="0.25">
      <c r="A120" s="73" t="s">
        <v>446</v>
      </c>
      <c r="B120" s="1" t="s">
        <v>124</v>
      </c>
      <c r="C120" s="137">
        <v>423</v>
      </c>
      <c r="D120" s="139">
        <v>33</v>
      </c>
      <c r="E120" s="135">
        <v>9</v>
      </c>
      <c r="F120" s="135">
        <v>0</v>
      </c>
      <c r="G120" s="61">
        <v>657927.75</v>
      </c>
      <c r="H120" s="61">
        <v>24051.24</v>
      </c>
      <c r="I120" s="9">
        <v>0</v>
      </c>
      <c r="J120" s="7">
        <v>1496451.08</v>
      </c>
      <c r="K120" s="8">
        <v>62641.599999999999</v>
      </c>
      <c r="L120" s="7">
        <v>22242.36</v>
      </c>
      <c r="M120" s="65" t="str">
        <f t="shared" si="1"/>
        <v>Not Required</v>
      </c>
      <c r="N120" s="8">
        <v>102296.84849999999</v>
      </c>
      <c r="O120" s="209" t="s">
        <v>446</v>
      </c>
      <c r="P120" s="20">
        <v>235</v>
      </c>
      <c r="Q120" s="20">
        <v>150</v>
      </c>
      <c r="R120" s="228">
        <v>1545.979166666667</v>
      </c>
      <c r="S120" s="228">
        <v>1446.0416666666661</v>
      </c>
    </row>
    <row r="121" spans="1:19" ht="15.75" x14ac:dyDescent="0.25">
      <c r="A121" s="73" t="s">
        <v>447</v>
      </c>
      <c r="B121" s="1" t="s">
        <v>125</v>
      </c>
      <c r="C121" s="137"/>
      <c r="D121" s="139"/>
      <c r="E121" s="135"/>
      <c r="F121" s="135"/>
      <c r="G121" s="61">
        <v>198347.49</v>
      </c>
      <c r="H121" s="61">
        <v>8534.43</v>
      </c>
      <c r="I121" s="9">
        <v>0</v>
      </c>
      <c r="J121" s="7">
        <v>79480.100000000006</v>
      </c>
      <c r="K121" s="8">
        <v>0</v>
      </c>
      <c r="L121" s="7">
        <v>0</v>
      </c>
      <c r="M121" s="65" t="str">
        <f t="shared" si="1"/>
        <v>Not Required</v>
      </c>
      <c r="N121" s="8">
        <v>31032.287999999997</v>
      </c>
      <c r="O121" s="209" t="s">
        <v>447</v>
      </c>
      <c r="P121" s="20">
        <v>27</v>
      </c>
      <c r="Q121" s="20">
        <v>0</v>
      </c>
      <c r="R121" s="228">
        <v>396.82692307692099</v>
      </c>
      <c r="S121" s="228">
        <v>0</v>
      </c>
    </row>
    <row r="122" spans="1:19" ht="15.75" x14ac:dyDescent="0.25">
      <c r="A122" s="73" t="s">
        <v>448</v>
      </c>
      <c r="B122" s="1" t="s">
        <v>125</v>
      </c>
      <c r="C122" s="137"/>
      <c r="D122" s="139"/>
      <c r="E122" s="135"/>
      <c r="F122" s="135"/>
      <c r="G122" s="62">
        <v>0</v>
      </c>
      <c r="H122" s="62">
        <v>0</v>
      </c>
      <c r="I122" s="9">
        <v>0</v>
      </c>
      <c r="J122" s="7">
        <v>2827.65</v>
      </c>
      <c r="K122" s="8">
        <v>0</v>
      </c>
      <c r="L122" s="7">
        <v>0</v>
      </c>
      <c r="M122" s="65" t="str">
        <f t="shared" si="1"/>
        <v>Not Required</v>
      </c>
      <c r="N122" s="8"/>
      <c r="O122" s="209" t="s">
        <v>448</v>
      </c>
      <c r="P122" s="20">
        <v>0</v>
      </c>
      <c r="Q122" s="20">
        <v>10</v>
      </c>
      <c r="R122" s="228">
        <v>0</v>
      </c>
      <c r="S122" s="228">
        <v>39.826923076922995</v>
      </c>
    </row>
    <row r="123" spans="1:19" ht="15.75" x14ac:dyDescent="0.25">
      <c r="A123" s="73" t="s">
        <v>449</v>
      </c>
      <c r="B123" s="1" t="s">
        <v>126</v>
      </c>
      <c r="C123" s="137"/>
      <c r="D123" s="139"/>
      <c r="E123" s="135"/>
      <c r="F123" s="135"/>
      <c r="G123" s="61">
        <v>18253.689999999999</v>
      </c>
      <c r="H123" s="62">
        <v>0</v>
      </c>
      <c r="I123" s="9">
        <v>0</v>
      </c>
      <c r="J123" s="7">
        <v>84280.72</v>
      </c>
      <c r="K123" s="8">
        <v>0</v>
      </c>
      <c r="L123" s="7">
        <v>0</v>
      </c>
      <c r="M123" s="65" t="str">
        <f t="shared" si="1"/>
        <v>Not Required</v>
      </c>
      <c r="N123" s="8">
        <v>2738.0534999999995</v>
      </c>
      <c r="O123" s="209" t="s">
        <v>449</v>
      </c>
      <c r="P123" s="20">
        <v>0</v>
      </c>
      <c r="Q123" s="20">
        <v>8</v>
      </c>
      <c r="R123" s="228"/>
      <c r="S123" s="228"/>
    </row>
    <row r="124" spans="1:19" ht="15.75" x14ac:dyDescent="0.25">
      <c r="A124" s="73" t="s">
        <v>450</v>
      </c>
      <c r="B124" s="2" t="s">
        <v>127</v>
      </c>
      <c r="C124" s="137">
        <v>374</v>
      </c>
      <c r="D124" s="139">
        <v>74</v>
      </c>
      <c r="E124" s="135">
        <v>3</v>
      </c>
      <c r="F124" s="135">
        <v>0</v>
      </c>
      <c r="G124" s="61">
        <v>544100.19999999995</v>
      </c>
      <c r="H124" s="61">
        <v>20292.689999999999</v>
      </c>
      <c r="I124" s="9">
        <v>0</v>
      </c>
      <c r="J124" s="7">
        <v>2037768.67</v>
      </c>
      <c r="K124" s="8">
        <v>143379.67000000001</v>
      </c>
      <c r="L124" s="7">
        <v>50910.29</v>
      </c>
      <c r="M124" s="65" t="str">
        <f t="shared" si="1"/>
        <v>Not Required</v>
      </c>
      <c r="N124" s="8">
        <v>84658.933499999985</v>
      </c>
      <c r="O124" s="209" t="s">
        <v>450</v>
      </c>
      <c r="P124" s="20">
        <v>223</v>
      </c>
      <c r="Q124" s="20">
        <v>174</v>
      </c>
      <c r="R124" s="228">
        <v>1281.9744680851059</v>
      </c>
      <c r="S124" s="228">
        <v>1150.864042553193</v>
      </c>
    </row>
    <row r="125" spans="1:19" ht="15.75" x14ac:dyDescent="0.25">
      <c r="A125" s="73" t="s">
        <v>451</v>
      </c>
      <c r="B125" s="2" t="s">
        <v>128</v>
      </c>
      <c r="C125" s="137">
        <v>221</v>
      </c>
      <c r="D125" s="139">
        <v>33</v>
      </c>
      <c r="E125" s="135">
        <v>0</v>
      </c>
      <c r="F125" s="135">
        <v>0</v>
      </c>
      <c r="G125" s="61">
        <v>280463.84999999998</v>
      </c>
      <c r="H125" s="61">
        <v>10484.02</v>
      </c>
      <c r="I125" s="9">
        <v>0</v>
      </c>
      <c r="J125" s="7">
        <v>917060.35</v>
      </c>
      <c r="K125" s="8">
        <v>41761.07</v>
      </c>
      <c r="L125" s="7">
        <v>14828.24</v>
      </c>
      <c r="M125" s="65" t="str">
        <f t="shared" si="1"/>
        <v>Not Required</v>
      </c>
      <c r="N125" s="8">
        <v>43642.180499999995</v>
      </c>
      <c r="O125" s="209" t="s">
        <v>451</v>
      </c>
      <c r="P125" s="20">
        <v>127</v>
      </c>
      <c r="Q125" s="20">
        <v>100</v>
      </c>
      <c r="R125" s="228">
        <v>729.60869565217297</v>
      </c>
      <c r="S125" s="228">
        <v>566.66304347825997</v>
      </c>
    </row>
    <row r="126" spans="1:19" ht="15.75" x14ac:dyDescent="0.25">
      <c r="A126" s="73" t="s">
        <v>452</v>
      </c>
      <c r="B126" s="2" t="s">
        <v>129</v>
      </c>
      <c r="C126" s="137">
        <v>131</v>
      </c>
      <c r="D126" s="139">
        <v>17</v>
      </c>
      <c r="E126" s="135">
        <v>0</v>
      </c>
      <c r="F126" s="135">
        <v>0</v>
      </c>
      <c r="G126" s="61">
        <v>167274.43</v>
      </c>
      <c r="H126" s="61">
        <v>7174.94</v>
      </c>
      <c r="I126" s="9">
        <v>0</v>
      </c>
      <c r="J126" s="7">
        <v>380389.76</v>
      </c>
      <c r="K126" s="8">
        <v>16704.43</v>
      </c>
      <c r="L126" s="7">
        <v>5931.3</v>
      </c>
      <c r="M126" s="65" t="str">
        <f t="shared" si="1"/>
        <v>Not Required</v>
      </c>
      <c r="N126" s="8">
        <v>26167.405499999997</v>
      </c>
      <c r="O126" s="209" t="s">
        <v>452</v>
      </c>
      <c r="P126" s="20">
        <v>66</v>
      </c>
      <c r="Q126" s="20">
        <v>70</v>
      </c>
      <c r="R126" s="228">
        <v>339.4</v>
      </c>
      <c r="S126" s="228">
        <v>290.95</v>
      </c>
    </row>
    <row r="127" spans="1:19" ht="15.75" x14ac:dyDescent="0.25">
      <c r="A127" s="73" t="s">
        <v>453</v>
      </c>
      <c r="B127" s="2" t="s">
        <v>130</v>
      </c>
      <c r="C127" s="137">
        <v>74</v>
      </c>
      <c r="D127" s="139">
        <v>34</v>
      </c>
      <c r="E127" s="135">
        <v>2</v>
      </c>
      <c r="F127" s="135">
        <v>0</v>
      </c>
      <c r="G127" s="61">
        <v>188461.32</v>
      </c>
      <c r="H127" s="61">
        <v>29925.07</v>
      </c>
      <c r="I127" s="9">
        <v>32757.96</v>
      </c>
      <c r="J127" s="7">
        <v>443818.42</v>
      </c>
      <c r="K127" s="8">
        <v>52897.35</v>
      </c>
      <c r="L127" s="7">
        <v>18782.439999999999</v>
      </c>
      <c r="M127" s="65" t="str">
        <f t="shared" si="1"/>
        <v>Required</v>
      </c>
      <c r="N127" s="8">
        <v>32757.958500000001</v>
      </c>
      <c r="O127" s="209" t="s">
        <v>453</v>
      </c>
      <c r="P127" s="20">
        <v>51</v>
      </c>
      <c r="Q127" s="20">
        <v>25</v>
      </c>
      <c r="R127" s="228">
        <v>274.21999999999997</v>
      </c>
      <c r="S127" s="228">
        <v>232.4</v>
      </c>
    </row>
    <row r="128" spans="1:19" ht="15.75" x14ac:dyDescent="0.25">
      <c r="A128" s="73" t="s">
        <v>454</v>
      </c>
      <c r="B128" s="1" t="s">
        <v>131</v>
      </c>
      <c r="C128" s="137">
        <v>131</v>
      </c>
      <c r="D128" s="139">
        <v>10</v>
      </c>
      <c r="E128" s="135">
        <v>0</v>
      </c>
      <c r="F128" s="135">
        <v>0</v>
      </c>
      <c r="G128" s="61">
        <v>234816.31</v>
      </c>
      <c r="H128" s="61">
        <v>13014.88</v>
      </c>
      <c r="I128" s="9">
        <v>0</v>
      </c>
      <c r="J128" s="7">
        <v>334593.65999999997</v>
      </c>
      <c r="K128" s="8">
        <v>37584.959999999999</v>
      </c>
      <c r="L128" s="7">
        <v>13345.42</v>
      </c>
      <c r="M128" s="65" t="str">
        <f t="shared" si="1"/>
        <v>Not Required</v>
      </c>
      <c r="N128" s="8">
        <v>37174.678500000002</v>
      </c>
      <c r="O128" s="209" t="s">
        <v>454</v>
      </c>
      <c r="P128" s="20">
        <v>74</v>
      </c>
      <c r="Q128" s="20">
        <v>53</v>
      </c>
      <c r="R128" s="228">
        <v>409.33333333333002</v>
      </c>
      <c r="S128" s="228">
        <v>365.15555555555198</v>
      </c>
    </row>
    <row r="129" spans="1:19" ht="15.75" x14ac:dyDescent="0.25">
      <c r="A129" s="73" t="s">
        <v>455</v>
      </c>
      <c r="B129" s="1" t="s">
        <v>132</v>
      </c>
      <c r="C129" s="137">
        <v>127</v>
      </c>
      <c r="D129" s="139">
        <v>23</v>
      </c>
      <c r="E129" s="135">
        <v>3</v>
      </c>
      <c r="F129" s="135">
        <v>0</v>
      </c>
      <c r="G129" s="61">
        <v>187761.13</v>
      </c>
      <c r="H129" s="61">
        <v>17480.91</v>
      </c>
      <c r="I129" s="9">
        <v>0</v>
      </c>
      <c r="J129" s="7">
        <v>321474.3</v>
      </c>
      <c r="K129" s="8">
        <v>27840.71</v>
      </c>
      <c r="L129" s="7">
        <v>9885.49</v>
      </c>
      <c r="M129" s="65" t="str">
        <f t="shared" si="1"/>
        <v>Not Required</v>
      </c>
      <c r="N129" s="8">
        <v>30786.306</v>
      </c>
      <c r="O129" s="209" t="s">
        <v>455</v>
      </c>
      <c r="P129" s="20">
        <v>61</v>
      </c>
      <c r="Q129" s="20">
        <v>56</v>
      </c>
      <c r="R129" s="228">
        <v>376.96000000000004</v>
      </c>
      <c r="S129" s="228">
        <v>367.84</v>
      </c>
    </row>
    <row r="130" spans="1:19" ht="15.75" x14ac:dyDescent="0.25">
      <c r="A130" s="73" t="s">
        <v>456</v>
      </c>
      <c r="B130" s="2" t="s">
        <v>133</v>
      </c>
      <c r="C130" s="137">
        <v>75</v>
      </c>
      <c r="D130" s="139">
        <v>19</v>
      </c>
      <c r="E130" s="135">
        <v>2</v>
      </c>
      <c r="F130" s="135">
        <v>0</v>
      </c>
      <c r="G130" s="61">
        <v>110221.36</v>
      </c>
      <c r="H130" s="61">
        <v>10948.63</v>
      </c>
      <c r="I130" s="9">
        <v>0</v>
      </c>
      <c r="J130" s="7">
        <v>311875.82</v>
      </c>
      <c r="K130" s="8">
        <v>30624.78</v>
      </c>
      <c r="L130" s="7">
        <v>10874.04</v>
      </c>
      <c r="M130" s="65" t="str">
        <f t="shared" si="1"/>
        <v>Not Required</v>
      </c>
      <c r="N130" s="8">
        <v>18175.498500000002</v>
      </c>
      <c r="O130" s="209" t="s">
        <v>456</v>
      </c>
      <c r="P130" s="20">
        <v>35</v>
      </c>
      <c r="Q130" s="20">
        <v>35</v>
      </c>
      <c r="R130" s="228">
        <v>212.28</v>
      </c>
      <c r="S130" s="228">
        <v>173.6</v>
      </c>
    </row>
    <row r="131" spans="1:19" ht="15.75" x14ac:dyDescent="0.25">
      <c r="A131" s="73" t="s">
        <v>457</v>
      </c>
      <c r="B131" s="2" t="s">
        <v>134</v>
      </c>
      <c r="C131" s="137">
        <v>196</v>
      </c>
      <c r="D131" s="139">
        <v>41</v>
      </c>
      <c r="E131" s="135">
        <v>2</v>
      </c>
      <c r="F131" s="135">
        <v>0</v>
      </c>
      <c r="G131" s="61">
        <v>272397.07</v>
      </c>
      <c r="H131" s="61">
        <v>23568.32</v>
      </c>
      <c r="I131" s="9">
        <v>0</v>
      </c>
      <c r="J131" s="7">
        <v>436391.13</v>
      </c>
      <c r="K131" s="8">
        <v>83522.14</v>
      </c>
      <c r="L131" s="7">
        <v>29656.48</v>
      </c>
      <c r="M131" s="65" t="str">
        <f t="shared" ref="M131:M194" si="2">IF(I131=0,"Not Required","Required")</f>
        <v>Not Required</v>
      </c>
      <c r="N131" s="8">
        <v>44394.808499999999</v>
      </c>
      <c r="O131" s="209" t="s">
        <v>457</v>
      </c>
      <c r="P131" s="20">
        <v>107</v>
      </c>
      <c r="Q131" s="20">
        <v>79</v>
      </c>
      <c r="R131" s="228">
        <v>496.68749999999801</v>
      </c>
      <c r="S131" s="228">
        <v>439.76812499999903</v>
      </c>
    </row>
    <row r="132" spans="1:19" ht="15.75" x14ac:dyDescent="0.25">
      <c r="A132" s="73" t="s">
        <v>458</v>
      </c>
      <c r="B132" s="2" t="s">
        <v>135</v>
      </c>
      <c r="C132" s="137"/>
      <c r="D132" s="139"/>
      <c r="E132" s="135"/>
      <c r="F132" s="135"/>
      <c r="G132" s="61">
        <v>15686.75</v>
      </c>
      <c r="H132" s="61">
        <v>1241.1300000000001</v>
      </c>
      <c r="I132" s="9">
        <v>0</v>
      </c>
      <c r="J132" s="7">
        <v>35802.410000000003</v>
      </c>
      <c r="K132" s="8">
        <v>0</v>
      </c>
      <c r="L132" s="7">
        <v>0</v>
      </c>
      <c r="M132" s="65" t="str">
        <f t="shared" si="2"/>
        <v>Not Required</v>
      </c>
      <c r="N132" s="8">
        <v>2539.1820000000002</v>
      </c>
      <c r="O132" s="209" t="s">
        <v>458</v>
      </c>
      <c r="P132" s="20">
        <v>7</v>
      </c>
      <c r="Q132" s="20">
        <v>1</v>
      </c>
      <c r="R132" s="228">
        <v>41.916666666664995</v>
      </c>
      <c r="S132" s="228">
        <v>10</v>
      </c>
    </row>
    <row r="133" spans="1:19" ht="15.75" x14ac:dyDescent="0.25">
      <c r="A133" s="73" t="s">
        <v>459</v>
      </c>
      <c r="B133" s="2" t="s">
        <v>136</v>
      </c>
      <c r="C133" s="137">
        <v>101</v>
      </c>
      <c r="D133" s="139">
        <v>40</v>
      </c>
      <c r="E133" s="135">
        <v>4</v>
      </c>
      <c r="F133" s="135">
        <v>0</v>
      </c>
      <c r="G133" s="61">
        <v>234284.49</v>
      </c>
      <c r="H133" s="61">
        <v>20311.68</v>
      </c>
      <c r="I133" s="9">
        <v>0</v>
      </c>
      <c r="J133" s="7">
        <v>533497.81000000006</v>
      </c>
      <c r="K133" s="8">
        <v>52897.35</v>
      </c>
      <c r="L133" s="7">
        <v>18782.439999999999</v>
      </c>
      <c r="M133" s="65" t="str">
        <f t="shared" si="2"/>
        <v>Not Required</v>
      </c>
      <c r="N133" s="8">
        <v>38189.425499999998</v>
      </c>
      <c r="O133" s="209" t="s">
        <v>459</v>
      </c>
      <c r="P133" s="20">
        <v>34</v>
      </c>
      <c r="Q133" s="20">
        <v>61</v>
      </c>
      <c r="R133" s="228">
        <v>326.25531914893298</v>
      </c>
      <c r="S133" s="228">
        <v>264.61702127659396</v>
      </c>
    </row>
    <row r="134" spans="1:19" ht="15.75" x14ac:dyDescent="0.25">
      <c r="A134" s="73" t="s">
        <v>460</v>
      </c>
      <c r="B134" s="1" t="s">
        <v>137</v>
      </c>
      <c r="C134" s="137">
        <v>166</v>
      </c>
      <c r="D134" s="139">
        <v>55</v>
      </c>
      <c r="E134" s="135">
        <v>1</v>
      </c>
      <c r="F134" s="135">
        <v>0</v>
      </c>
      <c r="G134" s="61">
        <v>375140.24</v>
      </c>
      <c r="H134" s="61">
        <v>47529.3</v>
      </c>
      <c r="I134" s="9">
        <v>0</v>
      </c>
      <c r="J134" s="7">
        <v>895911.63</v>
      </c>
      <c r="K134" s="8">
        <v>86306.21</v>
      </c>
      <c r="L134" s="7">
        <v>30645.03</v>
      </c>
      <c r="M134" s="65" t="str">
        <f t="shared" si="2"/>
        <v>Not Required</v>
      </c>
      <c r="N134" s="8">
        <v>63400.430999999997</v>
      </c>
      <c r="O134" s="209" t="s">
        <v>460</v>
      </c>
      <c r="P134" s="20">
        <v>99</v>
      </c>
      <c r="Q134" s="20">
        <v>65</v>
      </c>
      <c r="R134" s="228">
        <v>698.68085106382898</v>
      </c>
      <c r="S134" s="228">
        <v>647.97872340425499</v>
      </c>
    </row>
    <row r="135" spans="1:19" ht="15.75" x14ac:dyDescent="0.25">
      <c r="A135" s="73" t="s">
        <v>461</v>
      </c>
      <c r="B135" s="2" t="s">
        <v>138</v>
      </c>
      <c r="C135" s="137">
        <v>200</v>
      </c>
      <c r="D135" s="139">
        <v>34</v>
      </c>
      <c r="E135" s="135">
        <v>4</v>
      </c>
      <c r="F135" s="135">
        <v>0</v>
      </c>
      <c r="G135" s="61">
        <v>302747.39</v>
      </c>
      <c r="H135" s="61">
        <v>21384.66</v>
      </c>
      <c r="I135" s="9">
        <v>0</v>
      </c>
      <c r="J135" s="7">
        <v>953961.33</v>
      </c>
      <c r="K135" s="8">
        <v>51505.32</v>
      </c>
      <c r="L135" s="7">
        <v>18288.16</v>
      </c>
      <c r="M135" s="65" t="str">
        <f t="shared" si="2"/>
        <v>Not Required</v>
      </c>
      <c r="N135" s="8">
        <v>48619.807499999995</v>
      </c>
      <c r="O135" s="209" t="s">
        <v>461</v>
      </c>
      <c r="P135" s="20">
        <v>126</v>
      </c>
      <c r="Q135" s="20">
        <v>71</v>
      </c>
      <c r="R135" s="228">
        <v>698.79787234042294</v>
      </c>
      <c r="S135" s="228">
        <v>591.76595744680594</v>
      </c>
    </row>
    <row r="136" spans="1:19" ht="15.75" x14ac:dyDescent="0.25">
      <c r="A136" s="73" t="s">
        <v>462</v>
      </c>
      <c r="B136" s="2" t="s">
        <v>139</v>
      </c>
      <c r="C136" s="137">
        <v>86</v>
      </c>
      <c r="D136" s="139">
        <v>1</v>
      </c>
      <c r="E136" s="135">
        <v>1</v>
      </c>
      <c r="F136" s="135">
        <v>0</v>
      </c>
      <c r="G136" s="61">
        <v>116422.28</v>
      </c>
      <c r="H136" s="61">
        <v>15738.67</v>
      </c>
      <c r="I136" s="9">
        <v>0</v>
      </c>
      <c r="J136" s="7">
        <v>325422.58</v>
      </c>
      <c r="K136" s="8">
        <v>9744.25</v>
      </c>
      <c r="L136" s="7">
        <v>3459.92</v>
      </c>
      <c r="M136" s="65" t="str">
        <f t="shared" si="2"/>
        <v>Not Required</v>
      </c>
      <c r="N136" s="8">
        <v>19824.142500000002</v>
      </c>
      <c r="O136" s="209" t="s">
        <v>462</v>
      </c>
      <c r="P136" s="20">
        <v>47</v>
      </c>
      <c r="Q136" s="20">
        <v>35</v>
      </c>
      <c r="R136" s="228">
        <v>257.638297872338</v>
      </c>
      <c r="S136" s="228">
        <v>242.08510638297503</v>
      </c>
    </row>
    <row r="137" spans="1:19" ht="15.75" x14ac:dyDescent="0.25">
      <c r="A137" s="73" t="s">
        <v>463</v>
      </c>
      <c r="B137" s="2" t="s">
        <v>140</v>
      </c>
      <c r="C137" s="137">
        <v>188</v>
      </c>
      <c r="D137" s="139">
        <v>29</v>
      </c>
      <c r="E137" s="135">
        <v>0</v>
      </c>
      <c r="F137" s="135">
        <v>0</v>
      </c>
      <c r="G137" s="61">
        <v>314392.75</v>
      </c>
      <c r="H137" s="61">
        <v>15511.39</v>
      </c>
      <c r="I137" s="9">
        <v>0</v>
      </c>
      <c r="J137" s="7">
        <v>691501.33</v>
      </c>
      <c r="K137" s="8">
        <v>44545.14</v>
      </c>
      <c r="L137" s="7">
        <v>15816.79</v>
      </c>
      <c r="M137" s="65" t="str">
        <f t="shared" si="2"/>
        <v>Not Required</v>
      </c>
      <c r="N137" s="8">
        <v>49485.620999999999</v>
      </c>
      <c r="O137" s="209" t="s">
        <v>463</v>
      </c>
      <c r="P137" s="20">
        <v>109</v>
      </c>
      <c r="Q137" s="20">
        <v>68</v>
      </c>
      <c r="R137" s="228">
        <v>664.69565217391005</v>
      </c>
      <c r="S137" s="228">
        <v>545.17478260869393</v>
      </c>
    </row>
    <row r="138" spans="1:19" ht="15.75" x14ac:dyDescent="0.25">
      <c r="A138" s="73" t="s">
        <v>464</v>
      </c>
      <c r="B138" s="1" t="s">
        <v>141</v>
      </c>
      <c r="C138" s="137">
        <v>69</v>
      </c>
      <c r="D138" s="139">
        <v>12</v>
      </c>
      <c r="E138" s="135">
        <v>0</v>
      </c>
      <c r="F138" s="135">
        <v>0</v>
      </c>
      <c r="G138" s="61">
        <v>130343.1</v>
      </c>
      <c r="H138" s="61">
        <v>5291.66</v>
      </c>
      <c r="I138" s="9">
        <v>0</v>
      </c>
      <c r="J138" s="7">
        <v>189900.16</v>
      </c>
      <c r="K138" s="8">
        <v>26448.68</v>
      </c>
      <c r="L138" s="7">
        <v>9391.2199999999993</v>
      </c>
      <c r="M138" s="65" t="str">
        <f t="shared" si="2"/>
        <v>Not Required</v>
      </c>
      <c r="N138" s="8">
        <v>20345.214</v>
      </c>
      <c r="O138" s="209" t="s">
        <v>464</v>
      </c>
      <c r="P138" s="20">
        <v>46</v>
      </c>
      <c r="Q138" s="20">
        <v>36</v>
      </c>
      <c r="R138" s="228">
        <v>216.535510204079</v>
      </c>
      <c r="S138" s="228">
        <v>213.045918367344</v>
      </c>
    </row>
    <row r="139" spans="1:19" ht="15.75" x14ac:dyDescent="0.25">
      <c r="A139" s="73" t="s">
        <v>465</v>
      </c>
      <c r="B139" s="1" t="s">
        <v>142</v>
      </c>
      <c r="C139" s="137">
        <v>113</v>
      </c>
      <c r="D139" s="139">
        <v>13</v>
      </c>
      <c r="E139" s="135">
        <v>0</v>
      </c>
      <c r="F139" s="135">
        <v>0</v>
      </c>
      <c r="G139" s="61">
        <v>244069.85</v>
      </c>
      <c r="H139" s="61">
        <v>15054.39</v>
      </c>
      <c r="I139" s="9">
        <v>0</v>
      </c>
      <c r="J139" s="7">
        <v>621435.56999999995</v>
      </c>
      <c r="K139" s="8">
        <v>25056.639999999999</v>
      </c>
      <c r="L139" s="7">
        <v>8896.94</v>
      </c>
      <c r="M139" s="65" t="str">
        <f t="shared" si="2"/>
        <v>Not Required</v>
      </c>
      <c r="N139" s="8">
        <v>38868.635999999999</v>
      </c>
      <c r="O139" s="209" t="s">
        <v>465</v>
      </c>
      <c r="P139" s="20">
        <v>54</v>
      </c>
      <c r="Q139" s="20">
        <v>48</v>
      </c>
      <c r="R139" s="228">
        <v>502.23404255318894</v>
      </c>
      <c r="S139" s="228">
        <v>438.62872340425298</v>
      </c>
    </row>
    <row r="140" spans="1:19" ht="15.75" x14ac:dyDescent="0.25">
      <c r="A140" s="73" t="s">
        <v>466</v>
      </c>
      <c r="B140" s="2" t="s">
        <v>143</v>
      </c>
      <c r="C140" s="137">
        <v>68</v>
      </c>
      <c r="D140" s="139">
        <v>8</v>
      </c>
      <c r="E140" s="135">
        <v>0</v>
      </c>
      <c r="F140" s="135">
        <v>0</v>
      </c>
      <c r="G140" s="61">
        <v>100500.84</v>
      </c>
      <c r="H140" s="61">
        <v>3480.43</v>
      </c>
      <c r="I140" s="9">
        <v>0</v>
      </c>
      <c r="J140" s="7">
        <v>148412.57999999999</v>
      </c>
      <c r="K140" s="8">
        <v>11136.28</v>
      </c>
      <c r="L140" s="7">
        <v>3954.2</v>
      </c>
      <c r="M140" s="65" t="str">
        <f t="shared" si="2"/>
        <v>Not Required</v>
      </c>
      <c r="N140" s="8">
        <v>15597.190499999997</v>
      </c>
      <c r="O140" s="209" t="s">
        <v>466</v>
      </c>
      <c r="P140" s="20">
        <v>41</v>
      </c>
      <c r="Q140" s="20">
        <v>19</v>
      </c>
      <c r="R140" s="228">
        <v>236.78260869564897</v>
      </c>
      <c r="S140" s="228">
        <v>200.73913043477899</v>
      </c>
    </row>
    <row r="141" spans="1:19" ht="15.75" x14ac:dyDescent="0.25">
      <c r="A141" s="73" t="s">
        <v>467</v>
      </c>
      <c r="B141" s="1" t="s">
        <v>144</v>
      </c>
      <c r="C141" s="137">
        <v>232</v>
      </c>
      <c r="D141" s="139">
        <v>28</v>
      </c>
      <c r="E141" s="135">
        <v>0</v>
      </c>
      <c r="F141" s="135">
        <v>0</v>
      </c>
      <c r="G141" s="61">
        <v>402948.91</v>
      </c>
      <c r="H141" s="61">
        <v>25794.78</v>
      </c>
      <c r="I141" s="9">
        <v>0</v>
      </c>
      <c r="J141" s="7">
        <v>913826.36</v>
      </c>
      <c r="K141" s="8">
        <v>55681.42</v>
      </c>
      <c r="L141" s="7">
        <v>19770.990000000002</v>
      </c>
      <c r="M141" s="65" t="str">
        <f t="shared" si="2"/>
        <v>Not Required</v>
      </c>
      <c r="N141" s="8">
        <v>64311.553499999987</v>
      </c>
      <c r="O141" s="209" t="s">
        <v>467</v>
      </c>
      <c r="P141" s="20">
        <v>127</v>
      </c>
      <c r="Q141" s="20">
        <v>98</v>
      </c>
      <c r="R141" s="228">
        <v>823.39130434782692</v>
      </c>
      <c r="S141" s="228">
        <v>720.920869565217</v>
      </c>
    </row>
    <row r="142" spans="1:19" ht="15.75" x14ac:dyDescent="0.25">
      <c r="A142" s="73" t="s">
        <v>468</v>
      </c>
      <c r="B142" s="2" t="s">
        <v>145</v>
      </c>
      <c r="C142" s="137">
        <v>94</v>
      </c>
      <c r="D142" s="139">
        <v>3</v>
      </c>
      <c r="E142" s="135">
        <v>0</v>
      </c>
      <c r="F142" s="135">
        <v>0</v>
      </c>
      <c r="G142" s="61">
        <v>203807.3</v>
      </c>
      <c r="H142" s="61">
        <v>15820.82</v>
      </c>
      <c r="I142" s="9">
        <v>0</v>
      </c>
      <c r="J142" s="7">
        <v>496285.66</v>
      </c>
      <c r="K142" s="8">
        <v>12528.32</v>
      </c>
      <c r="L142" s="7">
        <v>4448.47</v>
      </c>
      <c r="M142" s="65" t="str">
        <f t="shared" si="2"/>
        <v>Not Required</v>
      </c>
      <c r="N142" s="8">
        <v>32944.218000000001</v>
      </c>
      <c r="O142" s="209" t="s">
        <v>468</v>
      </c>
      <c r="P142" s="20">
        <v>62</v>
      </c>
      <c r="Q142" s="20">
        <v>46</v>
      </c>
      <c r="R142" s="228">
        <v>344.22222222222103</v>
      </c>
      <c r="S142" s="228">
        <v>278.58333333333201</v>
      </c>
    </row>
    <row r="143" spans="1:19" ht="15.75" x14ac:dyDescent="0.25">
      <c r="A143" s="73" t="s">
        <v>469</v>
      </c>
      <c r="B143" s="2" t="s">
        <v>146</v>
      </c>
      <c r="C143" s="137">
        <v>81</v>
      </c>
      <c r="D143" s="139">
        <v>16</v>
      </c>
      <c r="E143" s="135">
        <v>1</v>
      </c>
      <c r="F143" s="135">
        <v>1</v>
      </c>
      <c r="G143" s="61">
        <v>157597.51999999999</v>
      </c>
      <c r="H143" s="61">
        <v>8239.11</v>
      </c>
      <c r="I143" s="9">
        <v>0</v>
      </c>
      <c r="J143" s="7">
        <v>382622.87</v>
      </c>
      <c r="K143" s="8">
        <v>19488.5</v>
      </c>
      <c r="L143" s="7">
        <v>6919.85</v>
      </c>
      <c r="M143" s="65" t="str">
        <f t="shared" si="2"/>
        <v>Not Required</v>
      </c>
      <c r="N143" s="8">
        <v>24875.494500000001</v>
      </c>
      <c r="O143" s="209" t="s">
        <v>469</v>
      </c>
      <c r="P143" s="20">
        <v>47</v>
      </c>
      <c r="Q143" s="20">
        <v>36</v>
      </c>
      <c r="R143" s="228">
        <v>324.57446808510196</v>
      </c>
      <c r="S143" s="228">
        <v>289.19148936169898</v>
      </c>
    </row>
    <row r="144" spans="1:19" ht="15.75" x14ac:dyDescent="0.25">
      <c r="A144" s="73" t="s">
        <v>470</v>
      </c>
      <c r="B144" s="1" t="s">
        <v>147</v>
      </c>
      <c r="C144" s="137">
        <v>1561</v>
      </c>
      <c r="D144" s="139">
        <v>181</v>
      </c>
      <c r="E144" s="135">
        <v>20</v>
      </c>
      <c r="F144" s="135">
        <v>0</v>
      </c>
      <c r="G144" s="61">
        <v>2080294.72</v>
      </c>
      <c r="H144" s="61">
        <v>91808.67</v>
      </c>
      <c r="I144" s="9">
        <v>0</v>
      </c>
      <c r="J144" s="7">
        <v>11025025.609999999</v>
      </c>
      <c r="K144" s="8">
        <v>324344.28999999998</v>
      </c>
      <c r="L144" s="7">
        <v>115165.99</v>
      </c>
      <c r="M144" s="65" t="str">
        <f t="shared" si="2"/>
        <v>Not Required</v>
      </c>
      <c r="N144" s="8">
        <v>325815.5085</v>
      </c>
      <c r="O144" s="209" t="s">
        <v>470</v>
      </c>
      <c r="P144" s="20">
        <v>919</v>
      </c>
      <c r="Q144" s="20">
        <v>628</v>
      </c>
      <c r="R144" s="228">
        <v>5406.3110638297876</v>
      </c>
      <c r="S144" s="228">
        <v>4817.7227659574473</v>
      </c>
    </row>
    <row r="145" spans="1:19" ht="15.75" x14ac:dyDescent="0.25">
      <c r="A145" s="73" t="s">
        <v>471</v>
      </c>
      <c r="B145" s="2" t="s">
        <v>148</v>
      </c>
      <c r="C145" s="137">
        <v>436</v>
      </c>
      <c r="D145" s="139">
        <v>40</v>
      </c>
      <c r="E145" s="135">
        <v>5</v>
      </c>
      <c r="F145" s="135">
        <v>0</v>
      </c>
      <c r="G145" s="61">
        <v>483625.33</v>
      </c>
      <c r="H145" s="61">
        <v>15182.58</v>
      </c>
      <c r="I145" s="9">
        <v>0</v>
      </c>
      <c r="J145" s="7">
        <v>1693291.26</v>
      </c>
      <c r="K145" s="8">
        <v>62641.599999999999</v>
      </c>
      <c r="L145" s="7">
        <v>22242.36</v>
      </c>
      <c r="M145" s="65" t="str">
        <f t="shared" si="2"/>
        <v>Not Required</v>
      </c>
      <c r="N145" s="8">
        <v>74821.186499999996</v>
      </c>
      <c r="O145" s="209" t="s">
        <v>471</v>
      </c>
      <c r="P145" s="20">
        <v>202</v>
      </c>
      <c r="Q145" s="20">
        <v>144</v>
      </c>
      <c r="R145" s="228">
        <v>1225.0106382978709</v>
      </c>
      <c r="S145" s="228">
        <v>989.6979648473631</v>
      </c>
    </row>
    <row r="146" spans="1:19" ht="15.75" x14ac:dyDescent="0.25">
      <c r="A146" s="73" t="s">
        <v>472</v>
      </c>
      <c r="B146" s="2" t="s">
        <v>149</v>
      </c>
      <c r="C146" s="137">
        <v>150</v>
      </c>
      <c r="D146" s="139">
        <v>18</v>
      </c>
      <c r="E146" s="135">
        <v>0</v>
      </c>
      <c r="F146" s="135">
        <v>0</v>
      </c>
      <c r="G146" s="61">
        <v>208903.55</v>
      </c>
      <c r="H146" s="61">
        <v>21825.9</v>
      </c>
      <c r="I146" s="9">
        <v>0</v>
      </c>
      <c r="J146" s="7">
        <v>683612.71</v>
      </c>
      <c r="K146" s="8">
        <v>26448.68</v>
      </c>
      <c r="L146" s="7">
        <v>9391.2199999999993</v>
      </c>
      <c r="M146" s="65" t="str">
        <f t="shared" si="2"/>
        <v>Not Required</v>
      </c>
      <c r="N146" s="8">
        <v>34609.417499999996</v>
      </c>
      <c r="O146" s="209" t="s">
        <v>472</v>
      </c>
      <c r="P146" s="20">
        <v>98</v>
      </c>
      <c r="Q146" s="20">
        <v>48</v>
      </c>
      <c r="R146" s="228">
        <v>442.73469387754704</v>
      </c>
      <c r="S146" s="228">
        <v>377.53571428571098</v>
      </c>
    </row>
    <row r="147" spans="1:19" ht="15.75" x14ac:dyDescent="0.25">
      <c r="A147" s="73" t="s">
        <v>473</v>
      </c>
      <c r="B147" s="2" t="s">
        <v>150</v>
      </c>
      <c r="C147" s="137">
        <v>169</v>
      </c>
      <c r="D147" s="139">
        <v>24</v>
      </c>
      <c r="E147" s="135">
        <v>0</v>
      </c>
      <c r="F147" s="135">
        <v>0</v>
      </c>
      <c r="G147" s="61">
        <v>234703.15</v>
      </c>
      <c r="H147" s="61">
        <v>18657.23</v>
      </c>
      <c r="I147" s="9">
        <v>0</v>
      </c>
      <c r="J147" s="7">
        <v>497017.07</v>
      </c>
      <c r="K147" s="8">
        <v>25056.639999999999</v>
      </c>
      <c r="L147" s="7">
        <v>8896.94</v>
      </c>
      <c r="M147" s="65" t="str">
        <f t="shared" si="2"/>
        <v>Not Required</v>
      </c>
      <c r="N147" s="8">
        <v>38004.057000000001</v>
      </c>
      <c r="O147" s="209" t="s">
        <v>473</v>
      </c>
      <c r="P147" s="20">
        <v>95</v>
      </c>
      <c r="Q147" s="20">
        <v>67</v>
      </c>
      <c r="R147" s="228">
        <v>463.326086956518</v>
      </c>
      <c r="S147" s="228">
        <v>443.15521739130099</v>
      </c>
    </row>
    <row r="148" spans="1:19" ht="15.75" x14ac:dyDescent="0.25">
      <c r="A148" s="73" t="s">
        <v>474</v>
      </c>
      <c r="B148" s="2" t="s">
        <v>151</v>
      </c>
      <c r="C148" s="137">
        <v>100</v>
      </c>
      <c r="D148" s="139">
        <v>15</v>
      </c>
      <c r="E148" s="135">
        <v>0</v>
      </c>
      <c r="F148" s="135">
        <v>0</v>
      </c>
      <c r="G148" s="61">
        <v>236367.57</v>
      </c>
      <c r="H148" s="61">
        <v>8002.62</v>
      </c>
      <c r="I148" s="9">
        <v>0</v>
      </c>
      <c r="J148" s="7">
        <v>583951.49</v>
      </c>
      <c r="K148" s="8">
        <v>27840.71</v>
      </c>
      <c r="L148" s="7">
        <v>9885.49</v>
      </c>
      <c r="M148" s="65" t="str">
        <f t="shared" si="2"/>
        <v>Not Required</v>
      </c>
      <c r="N148" s="8">
        <v>36655.5285</v>
      </c>
      <c r="O148" s="209" t="s">
        <v>474</v>
      </c>
      <c r="P148" s="20">
        <v>59</v>
      </c>
      <c r="Q148" s="20">
        <v>30</v>
      </c>
      <c r="R148" s="228">
        <v>644.99999999999795</v>
      </c>
      <c r="S148" s="228">
        <v>547.93478260869301</v>
      </c>
    </row>
    <row r="149" spans="1:19" ht="15.75" x14ac:dyDescent="0.25">
      <c r="A149" s="73" t="s">
        <v>475</v>
      </c>
      <c r="B149" s="2" t="s">
        <v>152</v>
      </c>
      <c r="C149" s="137">
        <v>136</v>
      </c>
      <c r="D149" s="139">
        <v>41</v>
      </c>
      <c r="E149" s="135">
        <v>1</v>
      </c>
      <c r="F149" s="135">
        <v>0</v>
      </c>
      <c r="G149" s="61">
        <v>243634.09</v>
      </c>
      <c r="H149" s="61">
        <v>23107.11</v>
      </c>
      <c r="I149" s="9">
        <v>0</v>
      </c>
      <c r="J149" s="7">
        <v>425563.38</v>
      </c>
      <c r="K149" s="8">
        <v>72385.850000000006</v>
      </c>
      <c r="L149" s="7">
        <v>25702.28</v>
      </c>
      <c r="M149" s="65" t="str">
        <f t="shared" si="2"/>
        <v>Not Required</v>
      </c>
      <c r="N149" s="8">
        <v>40011.18</v>
      </c>
      <c r="O149" s="209" t="s">
        <v>475</v>
      </c>
      <c r="P149" s="20">
        <v>80</v>
      </c>
      <c r="Q149" s="20">
        <v>39</v>
      </c>
      <c r="R149" s="228">
        <v>577.36170212765694</v>
      </c>
      <c r="S149" s="228">
        <v>476.74468085106105</v>
      </c>
    </row>
    <row r="150" spans="1:19" ht="15.75" x14ac:dyDescent="0.25">
      <c r="A150" s="73" t="s">
        <v>476</v>
      </c>
      <c r="B150" s="1" t="s">
        <v>153</v>
      </c>
      <c r="C150" s="137">
        <v>461</v>
      </c>
      <c r="D150" s="139">
        <v>40</v>
      </c>
      <c r="E150" s="135">
        <v>3</v>
      </c>
      <c r="F150" s="135">
        <v>4</v>
      </c>
      <c r="G150" s="61">
        <v>1083604.07</v>
      </c>
      <c r="H150" s="61">
        <v>53296.09</v>
      </c>
      <c r="I150" s="9">
        <v>0</v>
      </c>
      <c r="J150" s="7">
        <v>2754029.7</v>
      </c>
      <c r="K150" s="8">
        <v>72385.850000000006</v>
      </c>
      <c r="L150" s="7">
        <v>25702.28</v>
      </c>
      <c r="M150" s="65" t="str">
        <f t="shared" si="2"/>
        <v>Not Required</v>
      </c>
      <c r="N150" s="8">
        <v>170535.024</v>
      </c>
      <c r="O150" s="209" t="s">
        <v>476</v>
      </c>
      <c r="P150" s="20">
        <v>258</v>
      </c>
      <c r="Q150" s="20">
        <v>236</v>
      </c>
      <c r="R150" s="228">
        <v>2098.7708333333321</v>
      </c>
      <c r="S150" s="228">
        <v>1677.020833333333</v>
      </c>
    </row>
    <row r="151" spans="1:19" ht="15.75" x14ac:dyDescent="0.25">
      <c r="A151" s="73" t="s">
        <v>477</v>
      </c>
      <c r="B151" s="2" t="s">
        <v>154</v>
      </c>
      <c r="C151" s="137">
        <v>82</v>
      </c>
      <c r="D151" s="139">
        <v>4</v>
      </c>
      <c r="E151" s="135">
        <v>0</v>
      </c>
      <c r="F151" s="135">
        <v>0</v>
      </c>
      <c r="G151" s="61">
        <v>92436.78</v>
      </c>
      <c r="H151" s="61">
        <v>2717.56</v>
      </c>
      <c r="I151" s="9">
        <v>0</v>
      </c>
      <c r="J151" s="7">
        <v>347486.4</v>
      </c>
      <c r="K151" s="8">
        <v>9744.25</v>
      </c>
      <c r="L151" s="7">
        <v>3459.92</v>
      </c>
      <c r="M151" s="65" t="str">
        <f t="shared" si="2"/>
        <v>Not Required</v>
      </c>
      <c r="N151" s="8">
        <v>14273.151</v>
      </c>
      <c r="O151" s="209" t="s">
        <v>477</v>
      </c>
      <c r="P151" s="20">
        <v>47</v>
      </c>
      <c r="Q151" s="20">
        <v>26</v>
      </c>
      <c r="R151" s="228">
        <v>216.170212765955</v>
      </c>
      <c r="S151" s="228">
        <v>199.48936170212698</v>
      </c>
    </row>
    <row r="152" spans="1:19" ht="15.75" x14ac:dyDescent="0.25">
      <c r="A152" s="73" t="s">
        <v>625</v>
      </c>
      <c r="B152" s="1" t="s">
        <v>155</v>
      </c>
      <c r="C152" s="137">
        <v>206</v>
      </c>
      <c r="D152" s="139">
        <v>36</v>
      </c>
      <c r="E152" s="135">
        <v>2</v>
      </c>
      <c r="F152" s="135">
        <v>2</v>
      </c>
      <c r="G152" s="61">
        <v>591515.87</v>
      </c>
      <c r="H152" s="61">
        <v>13788.5</v>
      </c>
      <c r="I152" s="9">
        <v>0</v>
      </c>
      <c r="J152" s="7">
        <v>1184783.6000000001</v>
      </c>
      <c r="K152" s="8">
        <v>59857.53</v>
      </c>
      <c r="L152" s="7">
        <v>21253.81</v>
      </c>
      <c r="M152" s="65" t="str">
        <f t="shared" si="2"/>
        <v>Not Required</v>
      </c>
      <c r="N152" s="8">
        <v>90795.655499999993</v>
      </c>
      <c r="O152" s="209" t="s">
        <v>478</v>
      </c>
      <c r="P152" s="20">
        <v>105</v>
      </c>
      <c r="Q152" s="20">
        <v>121</v>
      </c>
      <c r="R152" s="228">
        <v>881.08695652173901</v>
      </c>
      <c r="S152" s="228">
        <v>697.69565217391209</v>
      </c>
    </row>
    <row r="153" spans="1:19" ht="15.75" x14ac:dyDescent="0.25">
      <c r="A153" s="73" t="s">
        <v>479</v>
      </c>
      <c r="B153" s="1" t="s">
        <v>156</v>
      </c>
      <c r="C153" s="137">
        <v>134</v>
      </c>
      <c r="D153" s="139">
        <v>28</v>
      </c>
      <c r="E153" s="135">
        <v>1</v>
      </c>
      <c r="F153" s="135">
        <v>0</v>
      </c>
      <c r="G153" s="61">
        <v>323874.11</v>
      </c>
      <c r="H153" s="61">
        <v>27061.01</v>
      </c>
      <c r="I153" s="9">
        <v>0</v>
      </c>
      <c r="J153" s="7">
        <v>650327.15</v>
      </c>
      <c r="K153" s="8">
        <v>26448.68</v>
      </c>
      <c r="L153" s="7">
        <v>9391.2199999999993</v>
      </c>
      <c r="M153" s="65" t="str">
        <f t="shared" si="2"/>
        <v>Not Required</v>
      </c>
      <c r="N153" s="8">
        <v>52640.267999999996</v>
      </c>
      <c r="O153" s="209" t="s">
        <v>479</v>
      </c>
      <c r="P153" s="20">
        <v>107</v>
      </c>
      <c r="Q153" s="20">
        <v>52</v>
      </c>
      <c r="R153" s="228">
        <v>537.978260869564</v>
      </c>
      <c r="S153" s="228">
        <v>484.39130434782396</v>
      </c>
    </row>
    <row r="154" spans="1:19" ht="15.75" x14ac:dyDescent="0.25">
      <c r="A154" s="73" t="s">
        <v>480</v>
      </c>
      <c r="B154" s="2" t="s">
        <v>157</v>
      </c>
      <c r="C154" s="137">
        <v>159</v>
      </c>
      <c r="D154" s="139">
        <v>12</v>
      </c>
      <c r="E154" s="135">
        <v>4</v>
      </c>
      <c r="F154" s="135">
        <v>0</v>
      </c>
      <c r="G154" s="61">
        <v>297158.53000000003</v>
      </c>
      <c r="H154" s="61">
        <v>39213.879999999997</v>
      </c>
      <c r="I154" s="9">
        <v>0</v>
      </c>
      <c r="J154" s="7">
        <v>737587.4</v>
      </c>
      <c r="K154" s="8">
        <v>18096.46</v>
      </c>
      <c r="L154" s="7">
        <v>6425.57</v>
      </c>
      <c r="M154" s="65" t="str">
        <f t="shared" si="2"/>
        <v>Not Required</v>
      </c>
      <c r="N154" s="8">
        <v>50455.861500000006</v>
      </c>
      <c r="O154" s="209" t="s">
        <v>480</v>
      </c>
      <c r="P154" s="20">
        <v>74</v>
      </c>
      <c r="Q154" s="20">
        <v>83</v>
      </c>
      <c r="R154" s="228">
        <v>564.31914893616795</v>
      </c>
      <c r="S154" s="228">
        <v>590.97872340425397</v>
      </c>
    </row>
    <row r="155" spans="1:19" ht="15.75" x14ac:dyDescent="0.25">
      <c r="A155" s="73" t="s">
        <v>481</v>
      </c>
      <c r="B155" s="1" t="s">
        <v>158</v>
      </c>
      <c r="C155" s="137">
        <v>169</v>
      </c>
      <c r="D155" s="139">
        <v>13</v>
      </c>
      <c r="E155" s="135">
        <v>1</v>
      </c>
      <c r="F155" s="135">
        <v>0</v>
      </c>
      <c r="G155" s="61">
        <v>260105.84</v>
      </c>
      <c r="H155" s="61">
        <v>22994.16</v>
      </c>
      <c r="I155" s="9">
        <v>0</v>
      </c>
      <c r="J155" s="7">
        <v>319977.03999999998</v>
      </c>
      <c r="K155" s="8">
        <v>27840.71</v>
      </c>
      <c r="L155" s="7">
        <v>9885.49</v>
      </c>
      <c r="M155" s="65" t="str">
        <f t="shared" si="2"/>
        <v>Not Required</v>
      </c>
      <c r="N155" s="8">
        <v>42465</v>
      </c>
      <c r="O155" s="209" t="s">
        <v>481</v>
      </c>
      <c r="P155" s="20">
        <v>101</v>
      </c>
      <c r="Q155" s="20">
        <v>66</v>
      </c>
      <c r="R155" s="228">
        <v>524.87499999999704</v>
      </c>
      <c r="S155" s="228">
        <v>478.12499999999801</v>
      </c>
    </row>
    <row r="156" spans="1:19" ht="15.75" x14ac:dyDescent="0.25">
      <c r="A156" s="73" t="s">
        <v>482</v>
      </c>
      <c r="B156" s="2" t="s">
        <v>159</v>
      </c>
      <c r="C156" s="137">
        <v>123</v>
      </c>
      <c r="D156" s="139">
        <v>52</v>
      </c>
      <c r="E156" s="135">
        <v>0</v>
      </c>
      <c r="F156" s="135">
        <v>0</v>
      </c>
      <c r="G156" s="61">
        <v>329096.23</v>
      </c>
      <c r="H156" s="61">
        <v>6950.57</v>
      </c>
      <c r="I156" s="9">
        <v>0</v>
      </c>
      <c r="J156" s="7">
        <v>766189.79</v>
      </c>
      <c r="K156" s="8">
        <v>91874.35</v>
      </c>
      <c r="L156" s="7">
        <v>32622.13</v>
      </c>
      <c r="M156" s="65" t="str">
        <f t="shared" si="2"/>
        <v>Not Required</v>
      </c>
      <c r="N156" s="8">
        <v>50407.02</v>
      </c>
      <c r="O156" s="209" t="s">
        <v>482</v>
      </c>
      <c r="P156" s="20">
        <v>75</v>
      </c>
      <c r="Q156" s="20">
        <v>64</v>
      </c>
      <c r="R156" s="228">
        <v>550.23913043478001</v>
      </c>
      <c r="S156" s="228">
        <v>443.32608695651902</v>
      </c>
    </row>
    <row r="157" spans="1:19" ht="15.75" x14ac:dyDescent="0.25">
      <c r="A157" s="73" t="s">
        <v>483</v>
      </c>
      <c r="B157" s="2" t="s">
        <v>160</v>
      </c>
      <c r="C157" s="137">
        <v>95</v>
      </c>
      <c r="D157" s="139">
        <v>34</v>
      </c>
      <c r="E157" s="135">
        <v>0</v>
      </c>
      <c r="F157" s="135">
        <v>0</v>
      </c>
      <c r="G157" s="61">
        <v>149025.37</v>
      </c>
      <c r="H157" s="61">
        <v>15177.38</v>
      </c>
      <c r="I157" s="9">
        <v>0</v>
      </c>
      <c r="J157" s="7">
        <v>261694.84</v>
      </c>
      <c r="K157" s="8">
        <v>38977</v>
      </c>
      <c r="L157" s="7">
        <v>13839.69</v>
      </c>
      <c r="M157" s="65" t="str">
        <f t="shared" si="2"/>
        <v>Not Required</v>
      </c>
      <c r="N157" s="8">
        <v>24630.412499999999</v>
      </c>
      <c r="O157" s="209" t="s">
        <v>483</v>
      </c>
      <c r="P157" s="20">
        <v>48</v>
      </c>
      <c r="Q157" s="20">
        <v>24</v>
      </c>
      <c r="R157" s="228">
        <v>241.83333333333201</v>
      </c>
      <c r="S157" s="228">
        <v>166.43749999999801</v>
      </c>
    </row>
    <row r="158" spans="1:19" ht="15.75" x14ac:dyDescent="0.25">
      <c r="A158" s="73" t="s">
        <v>484</v>
      </c>
      <c r="B158" s="4" t="s">
        <v>161</v>
      </c>
      <c r="C158" s="137">
        <v>89</v>
      </c>
      <c r="D158" s="139">
        <v>19</v>
      </c>
      <c r="E158" s="135">
        <v>1</v>
      </c>
      <c r="F158" s="135">
        <v>0</v>
      </c>
      <c r="G158" s="61">
        <v>147864.51</v>
      </c>
      <c r="H158" s="61">
        <v>11636.8</v>
      </c>
      <c r="I158" s="9">
        <v>0</v>
      </c>
      <c r="J158" s="7">
        <v>416127.69</v>
      </c>
      <c r="K158" s="8">
        <v>30624.78</v>
      </c>
      <c r="L158" s="7">
        <v>10874.04</v>
      </c>
      <c r="M158" s="65" t="str">
        <f t="shared" si="2"/>
        <v>Not Required</v>
      </c>
      <c r="N158" s="8">
        <v>23925.196499999998</v>
      </c>
      <c r="O158" s="209" t="s">
        <v>484</v>
      </c>
      <c r="P158" s="20">
        <v>45</v>
      </c>
      <c r="Q158" s="20">
        <v>43</v>
      </c>
      <c r="R158" s="228">
        <v>233.97826086956297</v>
      </c>
      <c r="S158" s="228">
        <v>201.77999999999801</v>
      </c>
    </row>
    <row r="159" spans="1:19" ht="15.75" x14ac:dyDescent="0.25">
      <c r="A159" s="73" t="s">
        <v>485</v>
      </c>
      <c r="B159" s="1" t="s">
        <v>162</v>
      </c>
      <c r="C159" s="137">
        <v>92</v>
      </c>
      <c r="D159" s="139">
        <v>14</v>
      </c>
      <c r="E159" s="135">
        <v>0</v>
      </c>
      <c r="F159" s="135">
        <v>0</v>
      </c>
      <c r="G159" s="61">
        <v>144923.4</v>
      </c>
      <c r="H159" s="61">
        <v>5707.9</v>
      </c>
      <c r="I159" s="9">
        <v>0</v>
      </c>
      <c r="J159" s="7">
        <v>401232.79</v>
      </c>
      <c r="K159" s="8">
        <v>32016.82</v>
      </c>
      <c r="L159" s="7">
        <v>11368.32</v>
      </c>
      <c r="M159" s="65" t="str">
        <f t="shared" si="2"/>
        <v>Not Required</v>
      </c>
      <c r="N159" s="8">
        <v>22594.694999999996</v>
      </c>
      <c r="O159" s="209" t="s">
        <v>485</v>
      </c>
      <c r="P159" s="20">
        <v>51</v>
      </c>
      <c r="Q159" s="20">
        <v>36</v>
      </c>
      <c r="R159" s="228">
        <v>287.387755102038</v>
      </c>
      <c r="S159" s="228">
        <v>247.77551020408001</v>
      </c>
    </row>
    <row r="160" spans="1:19" ht="15.75" x14ac:dyDescent="0.25">
      <c r="A160" s="73" t="s">
        <v>486</v>
      </c>
      <c r="B160" s="1" t="s">
        <v>163</v>
      </c>
      <c r="C160" s="137">
        <v>75</v>
      </c>
      <c r="D160" s="139">
        <v>16</v>
      </c>
      <c r="E160" s="135">
        <v>2</v>
      </c>
      <c r="F160" s="135">
        <v>0</v>
      </c>
      <c r="G160" s="61">
        <v>93763.64</v>
      </c>
      <c r="H160" s="61">
        <v>9704.36</v>
      </c>
      <c r="I160" s="9">
        <v>0</v>
      </c>
      <c r="J160" s="7">
        <v>329161.90999999997</v>
      </c>
      <c r="K160" s="8">
        <v>36192.93</v>
      </c>
      <c r="L160" s="7">
        <v>12851.14</v>
      </c>
      <c r="M160" s="65" t="str">
        <f t="shared" si="2"/>
        <v>Not Required</v>
      </c>
      <c r="N160" s="8">
        <v>15520.199999999999</v>
      </c>
      <c r="O160" s="209" t="s">
        <v>486</v>
      </c>
      <c r="P160" s="20">
        <v>44</v>
      </c>
      <c r="Q160" s="20">
        <v>27</v>
      </c>
      <c r="R160" s="228">
        <v>223.58333333333201</v>
      </c>
      <c r="S160" s="228">
        <v>187.31249999999901</v>
      </c>
    </row>
    <row r="161" spans="1:19" ht="15.75" x14ac:dyDescent="0.25">
      <c r="A161" s="73" t="s">
        <v>487</v>
      </c>
      <c r="B161" s="2" t="s">
        <v>164</v>
      </c>
      <c r="C161" s="137">
        <v>109</v>
      </c>
      <c r="D161" s="139">
        <v>37</v>
      </c>
      <c r="E161" s="135">
        <v>9</v>
      </c>
      <c r="F161" s="135">
        <v>1</v>
      </c>
      <c r="G161" s="61">
        <v>247340.76</v>
      </c>
      <c r="H161" s="61">
        <v>39393.71</v>
      </c>
      <c r="I161" s="9">
        <v>0</v>
      </c>
      <c r="J161" s="7">
        <v>359841.46</v>
      </c>
      <c r="K161" s="8">
        <v>51505.32</v>
      </c>
      <c r="L161" s="7">
        <v>18288.16</v>
      </c>
      <c r="M161" s="65" t="str">
        <f t="shared" si="2"/>
        <v>Not Required</v>
      </c>
      <c r="N161" s="8">
        <v>43010.1705</v>
      </c>
      <c r="O161" s="209" t="s">
        <v>487</v>
      </c>
      <c r="P161" s="20">
        <v>59</v>
      </c>
      <c r="Q161" s="20">
        <v>46</v>
      </c>
      <c r="R161" s="228">
        <v>457.44680851063504</v>
      </c>
      <c r="S161" s="228">
        <v>437.914893617019</v>
      </c>
    </row>
    <row r="162" spans="1:19" ht="15.75" x14ac:dyDescent="0.25">
      <c r="A162" s="73" t="s">
        <v>488</v>
      </c>
      <c r="B162" s="2" t="s">
        <v>165</v>
      </c>
      <c r="C162" s="137">
        <v>58</v>
      </c>
      <c r="D162" s="139">
        <v>13</v>
      </c>
      <c r="E162" s="135">
        <v>0</v>
      </c>
      <c r="F162" s="135">
        <v>0</v>
      </c>
      <c r="G162" s="61">
        <v>113755.44</v>
      </c>
      <c r="H162" s="61">
        <v>8683.7099999999991</v>
      </c>
      <c r="I162" s="9">
        <v>0</v>
      </c>
      <c r="J162" s="7">
        <v>150413.82999999999</v>
      </c>
      <c r="K162" s="8">
        <v>11136.28</v>
      </c>
      <c r="L162" s="7">
        <v>3954.2</v>
      </c>
      <c r="M162" s="65" t="str">
        <f t="shared" si="2"/>
        <v>Not Required</v>
      </c>
      <c r="N162" s="8">
        <v>18365.872499999998</v>
      </c>
      <c r="O162" s="209" t="s">
        <v>488</v>
      </c>
      <c r="P162" s="20">
        <v>25</v>
      </c>
      <c r="Q162" s="20">
        <v>26</v>
      </c>
      <c r="R162" s="228">
        <v>198.72222222221902</v>
      </c>
      <c r="S162" s="228">
        <v>174.11111111110901</v>
      </c>
    </row>
    <row r="163" spans="1:19" ht="15.75" x14ac:dyDescent="0.25">
      <c r="A163" s="73" t="s">
        <v>489</v>
      </c>
      <c r="B163" s="1" t="s">
        <v>166</v>
      </c>
      <c r="C163" s="137">
        <v>123</v>
      </c>
      <c r="D163" s="139">
        <v>12</v>
      </c>
      <c r="E163" s="135">
        <v>1</v>
      </c>
      <c r="F163" s="135">
        <v>0</v>
      </c>
      <c r="G163" s="61">
        <v>213888.61</v>
      </c>
      <c r="H163" s="61">
        <v>14018.97</v>
      </c>
      <c r="I163" s="9">
        <v>0</v>
      </c>
      <c r="J163" s="7">
        <v>591033.91</v>
      </c>
      <c r="K163" s="8">
        <v>11136.28</v>
      </c>
      <c r="L163" s="7">
        <v>3954.2</v>
      </c>
      <c r="M163" s="65" t="str">
        <f t="shared" si="2"/>
        <v>Not Required</v>
      </c>
      <c r="N163" s="8">
        <v>34186.136999999995</v>
      </c>
      <c r="O163" s="209" t="s">
        <v>489</v>
      </c>
      <c r="P163" s="20">
        <v>59</v>
      </c>
      <c r="Q163" s="20">
        <v>58</v>
      </c>
      <c r="R163" s="228">
        <v>394.746453900706</v>
      </c>
      <c r="S163" s="228">
        <v>378.60239361701895</v>
      </c>
    </row>
    <row r="164" spans="1:19" ht="15.75" x14ac:dyDescent="0.25">
      <c r="A164" s="73" t="s">
        <v>490</v>
      </c>
      <c r="B164" s="2" t="s">
        <v>167</v>
      </c>
      <c r="C164" s="137">
        <v>30</v>
      </c>
      <c r="D164" s="139">
        <v>4</v>
      </c>
      <c r="E164" s="135">
        <v>0</v>
      </c>
      <c r="F164" s="135">
        <v>0</v>
      </c>
      <c r="G164" s="61">
        <v>107461.4</v>
      </c>
      <c r="H164" s="61">
        <v>4938.8599999999997</v>
      </c>
      <c r="I164" s="9">
        <v>0</v>
      </c>
      <c r="J164" s="7">
        <v>102738.05</v>
      </c>
      <c r="K164" s="8">
        <v>5568.14</v>
      </c>
      <c r="L164" s="7">
        <v>1977.1</v>
      </c>
      <c r="M164" s="65" t="str">
        <f t="shared" si="2"/>
        <v>Not Required</v>
      </c>
      <c r="N164" s="8">
        <v>16860.038999999997</v>
      </c>
      <c r="O164" s="209" t="s">
        <v>490</v>
      </c>
      <c r="P164" s="20">
        <v>16</v>
      </c>
      <c r="Q164" s="20">
        <v>18</v>
      </c>
      <c r="R164" s="228">
        <v>154.041894736839</v>
      </c>
      <c r="S164" s="228">
        <v>209.26315789473404</v>
      </c>
    </row>
    <row r="165" spans="1:19" ht="15.75" x14ac:dyDescent="0.25">
      <c r="A165" s="73" t="s">
        <v>491</v>
      </c>
      <c r="B165" s="1" t="s">
        <v>168</v>
      </c>
      <c r="C165" s="137">
        <v>64</v>
      </c>
      <c r="D165" s="139">
        <v>15</v>
      </c>
      <c r="E165" s="135">
        <v>2</v>
      </c>
      <c r="F165" s="135">
        <v>0</v>
      </c>
      <c r="G165" s="61">
        <v>139383.76</v>
      </c>
      <c r="H165" s="61">
        <v>7794.1</v>
      </c>
      <c r="I165" s="9">
        <v>0</v>
      </c>
      <c r="J165" s="7">
        <v>238068.08</v>
      </c>
      <c r="K165" s="8">
        <v>16704.43</v>
      </c>
      <c r="L165" s="7">
        <v>5931.3</v>
      </c>
      <c r="M165" s="65" t="str">
        <f t="shared" si="2"/>
        <v>Not Required</v>
      </c>
      <c r="N165" s="8">
        <v>22076.679</v>
      </c>
      <c r="O165" s="209" t="s">
        <v>491</v>
      </c>
      <c r="P165" s="20">
        <v>37</v>
      </c>
      <c r="Q165" s="20">
        <v>31</v>
      </c>
      <c r="R165" s="228">
        <v>272.87234042552899</v>
      </c>
      <c r="S165" s="228">
        <v>206.78723404255001</v>
      </c>
    </row>
    <row r="166" spans="1:19" ht="15.75" x14ac:dyDescent="0.25">
      <c r="A166" s="73" t="s">
        <v>492</v>
      </c>
      <c r="B166" s="1" t="s">
        <v>169</v>
      </c>
      <c r="C166" s="137">
        <v>254</v>
      </c>
      <c r="D166" s="139">
        <v>55</v>
      </c>
      <c r="E166" s="135">
        <v>7</v>
      </c>
      <c r="F166" s="135">
        <v>0</v>
      </c>
      <c r="G166" s="61">
        <v>604711.81000000006</v>
      </c>
      <c r="H166" s="61">
        <v>60029.9</v>
      </c>
      <c r="I166" s="9">
        <v>99711.26</v>
      </c>
      <c r="J166" s="7">
        <v>1426032.01</v>
      </c>
      <c r="K166" s="8">
        <v>83522.14</v>
      </c>
      <c r="L166" s="7">
        <v>29656.48</v>
      </c>
      <c r="M166" s="65" t="str">
        <f t="shared" si="2"/>
        <v>Required</v>
      </c>
      <c r="N166" s="8">
        <v>99711.256500000003</v>
      </c>
      <c r="O166" s="209" t="s">
        <v>492</v>
      </c>
      <c r="P166" s="20">
        <v>135</v>
      </c>
      <c r="Q166" s="20">
        <v>116</v>
      </c>
      <c r="R166" s="228">
        <v>1102.9787234042551</v>
      </c>
      <c r="S166" s="228">
        <v>1017.164680851065</v>
      </c>
    </row>
    <row r="167" spans="1:19" ht="15.75" x14ac:dyDescent="0.25">
      <c r="A167" s="73" t="s">
        <v>493</v>
      </c>
      <c r="B167" s="2" t="s">
        <v>170</v>
      </c>
      <c r="C167" s="137">
        <v>95</v>
      </c>
      <c r="D167" s="139">
        <v>23</v>
      </c>
      <c r="E167" s="135">
        <v>0</v>
      </c>
      <c r="F167" s="135">
        <v>0</v>
      </c>
      <c r="G167" s="61">
        <v>201929.22</v>
      </c>
      <c r="H167" s="61">
        <v>14848.59</v>
      </c>
      <c r="I167" s="9">
        <v>0</v>
      </c>
      <c r="J167" s="7">
        <v>458349.62</v>
      </c>
      <c r="K167" s="8">
        <v>33408.85</v>
      </c>
      <c r="L167" s="7">
        <v>11862.59</v>
      </c>
      <c r="M167" s="65" t="str">
        <f t="shared" si="2"/>
        <v>Not Required</v>
      </c>
      <c r="N167" s="8">
        <v>32516.671499999997</v>
      </c>
      <c r="O167" s="209" t="s">
        <v>493</v>
      </c>
      <c r="P167" s="20">
        <v>52</v>
      </c>
      <c r="Q167" s="20">
        <v>43</v>
      </c>
      <c r="R167" s="228">
        <v>451.02040816326308</v>
      </c>
      <c r="S167" s="228">
        <v>422.99142857142601</v>
      </c>
    </row>
    <row r="168" spans="1:19" ht="15.75" x14ac:dyDescent="0.25">
      <c r="A168" s="73" t="s">
        <v>494</v>
      </c>
      <c r="B168" s="1" t="s">
        <v>171</v>
      </c>
      <c r="C168" s="137">
        <v>146</v>
      </c>
      <c r="D168" s="139">
        <v>12</v>
      </c>
      <c r="E168" s="135">
        <v>1</v>
      </c>
      <c r="F168" s="135">
        <v>0</v>
      </c>
      <c r="G168" s="61">
        <v>169685.68</v>
      </c>
      <c r="H168" s="61">
        <v>10514.37</v>
      </c>
      <c r="I168" s="9">
        <v>0</v>
      </c>
      <c r="J168" s="7">
        <v>536796.73</v>
      </c>
      <c r="K168" s="8">
        <v>33408.85</v>
      </c>
      <c r="L168" s="7">
        <v>11862.59</v>
      </c>
      <c r="M168" s="65" t="str">
        <f t="shared" si="2"/>
        <v>Not Required</v>
      </c>
      <c r="N168" s="8">
        <v>27030.007499999996</v>
      </c>
      <c r="O168" s="209" t="s">
        <v>494</v>
      </c>
      <c r="P168" s="20">
        <v>74</v>
      </c>
      <c r="Q168" s="20">
        <v>64</v>
      </c>
      <c r="R168" s="228">
        <v>304.27777777777402</v>
      </c>
      <c r="S168" s="228">
        <v>313.73611111110995</v>
      </c>
    </row>
    <row r="169" spans="1:19" ht="15.75" x14ac:dyDescent="0.25">
      <c r="A169" s="73" t="s">
        <v>495</v>
      </c>
      <c r="B169" s="2" t="s">
        <v>172</v>
      </c>
      <c r="C169" s="137">
        <v>187</v>
      </c>
      <c r="D169" s="139">
        <v>22</v>
      </c>
      <c r="E169" s="135">
        <v>0</v>
      </c>
      <c r="F169" s="135">
        <v>0</v>
      </c>
      <c r="G169" s="61">
        <v>237194.64</v>
      </c>
      <c r="H169" s="61">
        <v>7179.17</v>
      </c>
      <c r="I169" s="9">
        <v>0</v>
      </c>
      <c r="J169" s="7">
        <v>668843.49</v>
      </c>
      <c r="K169" s="8">
        <v>40369.03</v>
      </c>
      <c r="L169" s="7">
        <v>14333.96</v>
      </c>
      <c r="M169" s="65" t="str">
        <f t="shared" si="2"/>
        <v>Not Required</v>
      </c>
      <c r="N169" s="8">
        <v>36656.071500000005</v>
      </c>
      <c r="O169" s="209" t="s">
        <v>495</v>
      </c>
      <c r="P169" s="20">
        <v>94</v>
      </c>
      <c r="Q169" s="20">
        <v>89</v>
      </c>
      <c r="R169" s="228">
        <v>482.2083333333311</v>
      </c>
      <c r="S169" s="228">
        <v>432.62499999999704</v>
      </c>
    </row>
    <row r="170" spans="1:19" ht="15.75" x14ac:dyDescent="0.25">
      <c r="A170" s="73" t="s">
        <v>496</v>
      </c>
      <c r="B170" s="2" t="s">
        <v>173</v>
      </c>
      <c r="C170" s="137">
        <v>90</v>
      </c>
      <c r="D170" s="139">
        <v>15</v>
      </c>
      <c r="E170" s="135">
        <v>0</v>
      </c>
      <c r="F170" s="135">
        <v>0</v>
      </c>
      <c r="G170" s="61">
        <v>185169.96</v>
      </c>
      <c r="H170" s="61">
        <v>9231.0400000000009</v>
      </c>
      <c r="I170" s="9">
        <v>0</v>
      </c>
      <c r="J170" s="7">
        <v>376872.18</v>
      </c>
      <c r="K170" s="8">
        <v>20880.53</v>
      </c>
      <c r="L170" s="7">
        <v>7414.12</v>
      </c>
      <c r="M170" s="65" t="str">
        <f t="shared" si="2"/>
        <v>Not Required</v>
      </c>
      <c r="N170" s="8">
        <v>29160.149999999998</v>
      </c>
      <c r="O170" s="209" t="s">
        <v>496</v>
      </c>
      <c r="P170" s="20">
        <v>57</v>
      </c>
      <c r="Q170" s="20">
        <v>36</v>
      </c>
      <c r="R170" s="228">
        <v>353.97872340425192</v>
      </c>
      <c r="S170" s="228">
        <v>309.36170212765796</v>
      </c>
    </row>
    <row r="171" spans="1:19" ht="15.75" x14ac:dyDescent="0.25">
      <c r="A171" s="73" t="s">
        <v>497</v>
      </c>
      <c r="B171" s="2" t="s">
        <v>174</v>
      </c>
      <c r="C171" s="137">
        <v>156</v>
      </c>
      <c r="D171" s="139">
        <v>118</v>
      </c>
      <c r="E171" s="135">
        <v>4</v>
      </c>
      <c r="F171" s="135">
        <v>0</v>
      </c>
      <c r="G171" s="61">
        <v>407506.96</v>
      </c>
      <c r="H171" s="61">
        <v>36631.53</v>
      </c>
      <c r="I171" s="9">
        <v>0</v>
      </c>
      <c r="J171" s="7">
        <v>1120039.92</v>
      </c>
      <c r="K171" s="8">
        <v>199061.09</v>
      </c>
      <c r="L171" s="7">
        <v>70681.279999999999</v>
      </c>
      <c r="M171" s="65" t="str">
        <f t="shared" si="2"/>
        <v>Not Required</v>
      </c>
      <c r="N171" s="8">
        <v>66620.773499999996</v>
      </c>
      <c r="O171" s="209" t="s">
        <v>497</v>
      </c>
      <c r="P171" s="20">
        <v>100</v>
      </c>
      <c r="Q171" s="20">
        <v>68</v>
      </c>
      <c r="R171" s="228">
        <v>567.58139534883503</v>
      </c>
      <c r="S171" s="228">
        <v>493.25581395348598</v>
      </c>
    </row>
    <row r="172" spans="1:19" ht="15.75" x14ac:dyDescent="0.25">
      <c r="A172" s="73" t="s">
        <v>498</v>
      </c>
      <c r="B172" s="2" t="s">
        <v>175</v>
      </c>
      <c r="C172" s="137">
        <v>27</v>
      </c>
      <c r="D172" s="139">
        <v>24</v>
      </c>
      <c r="E172" s="135">
        <v>1</v>
      </c>
      <c r="F172" s="135">
        <v>0</v>
      </c>
      <c r="G172" s="61">
        <v>162864.73000000001</v>
      </c>
      <c r="H172" s="61">
        <v>15158.11</v>
      </c>
      <c r="I172" s="9">
        <v>0</v>
      </c>
      <c r="J172" s="7">
        <v>116044.21</v>
      </c>
      <c r="K172" s="8">
        <v>41761.07</v>
      </c>
      <c r="L172" s="7">
        <v>14828.24</v>
      </c>
      <c r="M172" s="65" t="str">
        <f t="shared" si="2"/>
        <v>Not Required</v>
      </c>
      <c r="N172" s="8">
        <v>26703.426000000003</v>
      </c>
      <c r="O172" s="209" t="s">
        <v>498</v>
      </c>
      <c r="P172" s="20">
        <v>15</v>
      </c>
      <c r="Q172" s="20">
        <v>23</v>
      </c>
      <c r="R172" s="228">
        <v>164.84</v>
      </c>
      <c r="S172" s="228">
        <v>137.28</v>
      </c>
    </row>
    <row r="173" spans="1:19" ht="15.75" x14ac:dyDescent="0.25">
      <c r="A173" s="73" t="s">
        <v>499</v>
      </c>
      <c r="B173" s="2" t="s">
        <v>176</v>
      </c>
      <c r="C173" s="137">
        <v>114</v>
      </c>
      <c r="D173" s="139">
        <v>0</v>
      </c>
      <c r="E173" s="135"/>
      <c r="F173" s="135"/>
      <c r="G173" s="61">
        <v>362680.71</v>
      </c>
      <c r="H173" s="61">
        <v>10609.65</v>
      </c>
      <c r="I173" s="9">
        <v>0</v>
      </c>
      <c r="J173" s="7">
        <v>476988.32</v>
      </c>
      <c r="K173" s="8">
        <v>0</v>
      </c>
      <c r="L173" s="7">
        <v>0</v>
      </c>
      <c r="M173" s="65" t="str">
        <f t="shared" si="2"/>
        <v>Not Required</v>
      </c>
      <c r="N173" s="8">
        <v>55993.554000000004</v>
      </c>
      <c r="O173" s="209" t="s">
        <v>499</v>
      </c>
      <c r="P173" s="20">
        <v>43</v>
      </c>
      <c r="Q173" s="20">
        <v>77</v>
      </c>
      <c r="R173" s="228">
        <v>645.27076411959888</v>
      </c>
      <c r="S173" s="228">
        <v>439.92801771871194</v>
      </c>
    </row>
    <row r="174" spans="1:19" ht="15.75" x14ac:dyDescent="0.25">
      <c r="A174" s="73" t="s">
        <v>500</v>
      </c>
      <c r="B174" s="2" t="s">
        <v>177</v>
      </c>
      <c r="C174" s="137">
        <v>157</v>
      </c>
      <c r="D174" s="139">
        <v>24</v>
      </c>
      <c r="E174" s="135">
        <v>3</v>
      </c>
      <c r="F174" s="135">
        <v>0</v>
      </c>
      <c r="G174" s="61">
        <v>242155.39</v>
      </c>
      <c r="H174" s="61">
        <v>13278.33</v>
      </c>
      <c r="I174" s="9">
        <v>0</v>
      </c>
      <c r="J174" s="7">
        <v>670754.67000000004</v>
      </c>
      <c r="K174" s="8">
        <v>51505.32</v>
      </c>
      <c r="L174" s="7">
        <v>18288.16</v>
      </c>
      <c r="M174" s="65" t="str">
        <f t="shared" si="2"/>
        <v>Not Required</v>
      </c>
      <c r="N174" s="8">
        <v>38315.057999999997</v>
      </c>
      <c r="O174" s="209" t="s">
        <v>500</v>
      </c>
      <c r="P174" s="20">
        <v>99</v>
      </c>
      <c r="Q174" s="20">
        <v>64</v>
      </c>
      <c r="R174" s="228">
        <v>497.89361702127195</v>
      </c>
      <c r="S174" s="228">
        <v>490.893617021274</v>
      </c>
    </row>
    <row r="175" spans="1:19" ht="15.75" x14ac:dyDescent="0.25">
      <c r="A175" s="73" t="s">
        <v>501</v>
      </c>
      <c r="B175" s="2" t="s">
        <v>178</v>
      </c>
      <c r="C175" s="137">
        <v>70</v>
      </c>
      <c r="D175" s="139">
        <v>13</v>
      </c>
      <c r="E175" s="135">
        <v>0</v>
      </c>
      <c r="F175" s="135">
        <v>0</v>
      </c>
      <c r="G175" s="61">
        <v>97230.64</v>
      </c>
      <c r="H175" s="61">
        <v>6248.66</v>
      </c>
      <c r="I175" s="9">
        <v>0</v>
      </c>
      <c r="J175" s="7">
        <v>188141.1</v>
      </c>
      <c r="K175" s="8">
        <v>22272.57</v>
      </c>
      <c r="L175" s="7">
        <v>7908.39</v>
      </c>
      <c r="M175" s="65" t="str">
        <f t="shared" si="2"/>
        <v>Not Required</v>
      </c>
      <c r="N175" s="8">
        <v>15521.895</v>
      </c>
      <c r="O175" s="209" t="s">
        <v>501</v>
      </c>
      <c r="P175" s="20">
        <v>36</v>
      </c>
      <c r="Q175" s="20">
        <v>21</v>
      </c>
      <c r="R175" s="228">
        <v>216.368421052629</v>
      </c>
      <c r="S175" s="228">
        <v>186.55263157894399</v>
      </c>
    </row>
    <row r="176" spans="1:19" ht="15.75" x14ac:dyDescent="0.25">
      <c r="A176" s="73" t="s">
        <v>502</v>
      </c>
      <c r="B176" s="2" t="s">
        <v>179</v>
      </c>
      <c r="C176" s="137">
        <v>119</v>
      </c>
      <c r="D176" s="139">
        <v>25</v>
      </c>
      <c r="E176" s="135">
        <v>0</v>
      </c>
      <c r="F176" s="135">
        <v>0</v>
      </c>
      <c r="G176" s="61">
        <v>193576.03</v>
      </c>
      <c r="H176" s="61">
        <v>11469.6</v>
      </c>
      <c r="I176" s="9">
        <v>0</v>
      </c>
      <c r="J176" s="7">
        <v>620321.55000000005</v>
      </c>
      <c r="K176" s="8">
        <v>51505.32</v>
      </c>
      <c r="L176" s="7">
        <v>18288.16</v>
      </c>
      <c r="M176" s="65" t="str">
        <f t="shared" si="2"/>
        <v>Not Required</v>
      </c>
      <c r="N176" s="8">
        <v>30756.844499999999</v>
      </c>
      <c r="O176" s="209" t="s">
        <v>502</v>
      </c>
      <c r="P176" s="20">
        <v>85</v>
      </c>
      <c r="Q176" s="20">
        <v>50</v>
      </c>
      <c r="R176" s="228">
        <v>375.95744680850902</v>
      </c>
      <c r="S176" s="228">
        <v>308.702127659572</v>
      </c>
    </row>
    <row r="177" spans="1:19" ht="15.75" x14ac:dyDescent="0.25">
      <c r="A177" s="73" t="s">
        <v>503</v>
      </c>
      <c r="B177" s="1" t="s">
        <v>180</v>
      </c>
      <c r="C177" s="137">
        <v>265</v>
      </c>
      <c r="D177" s="139">
        <v>17</v>
      </c>
      <c r="E177" s="135">
        <v>0</v>
      </c>
      <c r="F177" s="135">
        <v>0</v>
      </c>
      <c r="G177" s="61">
        <v>303889.45</v>
      </c>
      <c r="H177" s="61">
        <v>25208.880000000001</v>
      </c>
      <c r="I177" s="9">
        <v>0</v>
      </c>
      <c r="J177" s="7">
        <v>965117.94</v>
      </c>
      <c r="K177" s="8">
        <v>36192.93</v>
      </c>
      <c r="L177" s="7">
        <v>12851.14</v>
      </c>
      <c r="M177" s="65" t="str">
        <f t="shared" si="2"/>
        <v>Not Required</v>
      </c>
      <c r="N177" s="8">
        <v>49364.749499999998</v>
      </c>
      <c r="O177" s="209" t="s">
        <v>503</v>
      </c>
      <c r="P177" s="20">
        <v>135</v>
      </c>
      <c r="Q177" s="20">
        <v>87</v>
      </c>
      <c r="R177" s="228">
        <v>577.99999999999704</v>
      </c>
      <c r="S177" s="228">
        <v>492.52083333333201</v>
      </c>
    </row>
    <row r="178" spans="1:19" ht="15.75" x14ac:dyDescent="0.25">
      <c r="A178" s="73" t="s">
        <v>504</v>
      </c>
      <c r="B178" s="2" t="s">
        <v>181</v>
      </c>
      <c r="C178" s="137">
        <v>80</v>
      </c>
      <c r="D178" s="139">
        <v>7</v>
      </c>
      <c r="E178" s="135">
        <v>1</v>
      </c>
      <c r="F178" s="135">
        <v>0</v>
      </c>
      <c r="G178" s="61">
        <v>161271.62</v>
      </c>
      <c r="H178" s="61">
        <v>9085.57</v>
      </c>
      <c r="I178" s="9">
        <v>0</v>
      </c>
      <c r="J178" s="7">
        <v>301721.71999999997</v>
      </c>
      <c r="K178" s="8">
        <v>11136.28</v>
      </c>
      <c r="L178" s="7">
        <v>3954.2</v>
      </c>
      <c r="M178" s="65" t="str">
        <f t="shared" si="2"/>
        <v>Not Required</v>
      </c>
      <c r="N178" s="8">
        <v>25553.5785</v>
      </c>
      <c r="O178" s="209" t="s">
        <v>504</v>
      </c>
      <c r="P178" s="20">
        <v>49</v>
      </c>
      <c r="Q178" s="20">
        <v>29</v>
      </c>
      <c r="R178" s="228">
        <v>269.16326530611803</v>
      </c>
      <c r="S178" s="228">
        <v>235.67346938775398</v>
      </c>
    </row>
    <row r="179" spans="1:19" ht="15.75" x14ac:dyDescent="0.25">
      <c r="A179" s="73" t="s">
        <v>505</v>
      </c>
      <c r="B179" s="1" t="s">
        <v>182</v>
      </c>
      <c r="C179" s="137">
        <v>306</v>
      </c>
      <c r="D179" s="139">
        <v>23</v>
      </c>
      <c r="E179" s="135">
        <v>1</v>
      </c>
      <c r="F179" s="135">
        <v>1</v>
      </c>
      <c r="G179" s="61">
        <v>411903.32</v>
      </c>
      <c r="H179" s="61">
        <v>19185.88</v>
      </c>
      <c r="I179" s="9">
        <v>0</v>
      </c>
      <c r="J179" s="7">
        <v>938427.92</v>
      </c>
      <c r="K179" s="8">
        <v>68209.740000000005</v>
      </c>
      <c r="L179" s="7">
        <v>24219.46</v>
      </c>
      <c r="M179" s="65" t="str">
        <f t="shared" si="2"/>
        <v>Not Required</v>
      </c>
      <c r="N179" s="8">
        <v>64663.38</v>
      </c>
      <c r="O179" s="209" t="s">
        <v>505</v>
      </c>
      <c r="P179" s="20">
        <v>169</v>
      </c>
      <c r="Q179" s="20">
        <v>136</v>
      </c>
      <c r="R179" s="228">
        <v>772.76190476190391</v>
      </c>
      <c r="S179" s="228">
        <v>670.69047619047399</v>
      </c>
    </row>
    <row r="180" spans="1:19" ht="15.75" x14ac:dyDescent="0.25">
      <c r="A180" s="73" t="s">
        <v>506</v>
      </c>
      <c r="B180" s="2" t="s">
        <v>183</v>
      </c>
      <c r="C180" s="137">
        <v>90</v>
      </c>
      <c r="D180" s="139">
        <v>14</v>
      </c>
      <c r="E180" s="135">
        <v>0</v>
      </c>
      <c r="F180" s="135">
        <v>0</v>
      </c>
      <c r="G180" s="61">
        <v>159135.04999999999</v>
      </c>
      <c r="H180" s="61">
        <v>10341.31</v>
      </c>
      <c r="I180" s="9">
        <v>0</v>
      </c>
      <c r="J180" s="7">
        <v>387348.52</v>
      </c>
      <c r="K180" s="8">
        <v>22272.57</v>
      </c>
      <c r="L180" s="7">
        <v>7908.39</v>
      </c>
      <c r="M180" s="65" t="str">
        <f t="shared" si="2"/>
        <v>Not Required</v>
      </c>
      <c r="N180" s="8">
        <v>25421.453999999998</v>
      </c>
      <c r="O180" s="209" t="s">
        <v>506</v>
      </c>
      <c r="P180" s="20">
        <v>47</v>
      </c>
      <c r="Q180" s="20">
        <v>43</v>
      </c>
      <c r="R180" s="228">
        <v>276.290212765955</v>
      </c>
      <c r="S180" s="228">
        <v>282.74468085106196</v>
      </c>
    </row>
    <row r="181" spans="1:19" ht="15.75" x14ac:dyDescent="0.25">
      <c r="A181" s="73" t="s">
        <v>507</v>
      </c>
      <c r="B181" s="1" t="s">
        <v>184</v>
      </c>
      <c r="C181" s="137">
        <v>272</v>
      </c>
      <c r="D181" s="139">
        <v>56</v>
      </c>
      <c r="E181" s="135">
        <v>3</v>
      </c>
      <c r="F181" s="135">
        <v>0</v>
      </c>
      <c r="G181" s="61">
        <v>405882.45</v>
      </c>
      <c r="H181" s="61">
        <v>23704.14</v>
      </c>
      <c r="I181" s="9">
        <v>0</v>
      </c>
      <c r="J181" s="7">
        <v>965989.06</v>
      </c>
      <c r="K181" s="8">
        <v>93266.38</v>
      </c>
      <c r="L181" s="7">
        <v>33116.400000000001</v>
      </c>
      <c r="M181" s="65" t="str">
        <f t="shared" si="2"/>
        <v>Not Required</v>
      </c>
      <c r="N181" s="8">
        <v>64437.988499999999</v>
      </c>
      <c r="O181" s="209" t="s">
        <v>507</v>
      </c>
      <c r="P181" s="20">
        <v>180</v>
      </c>
      <c r="Q181" s="20">
        <v>82</v>
      </c>
      <c r="R181" s="228">
        <v>946.60416666666606</v>
      </c>
      <c r="S181" s="228">
        <v>738.98083333333204</v>
      </c>
    </row>
    <row r="182" spans="1:19" ht="15.75" x14ac:dyDescent="0.25">
      <c r="A182" s="73" t="s">
        <v>508</v>
      </c>
      <c r="B182" s="2" t="s">
        <v>185</v>
      </c>
      <c r="C182" s="137">
        <v>102</v>
      </c>
      <c r="D182" s="139">
        <v>19</v>
      </c>
      <c r="E182" s="135">
        <v>0</v>
      </c>
      <c r="F182" s="135">
        <v>0</v>
      </c>
      <c r="G182" s="61">
        <v>174076.34</v>
      </c>
      <c r="H182" s="61">
        <v>7130.93</v>
      </c>
      <c r="I182" s="9">
        <v>0</v>
      </c>
      <c r="J182" s="7">
        <v>216384.99</v>
      </c>
      <c r="K182" s="8">
        <v>27840.71</v>
      </c>
      <c r="L182" s="7">
        <v>9885.49</v>
      </c>
      <c r="M182" s="65" t="str">
        <f t="shared" si="2"/>
        <v>Not Required</v>
      </c>
      <c r="N182" s="8">
        <v>27181.090499999998</v>
      </c>
      <c r="O182" s="209" t="s">
        <v>508</v>
      </c>
      <c r="P182" s="20">
        <v>66</v>
      </c>
      <c r="Q182" s="20">
        <v>37</v>
      </c>
      <c r="R182" s="228">
        <v>379.91666666666504</v>
      </c>
      <c r="S182" s="228">
        <v>368.77083333333303</v>
      </c>
    </row>
    <row r="183" spans="1:19" ht="15.75" x14ac:dyDescent="0.25">
      <c r="A183" s="73" t="s">
        <v>509</v>
      </c>
      <c r="B183" s="2" t="s">
        <v>186</v>
      </c>
      <c r="C183" s="137">
        <v>131</v>
      </c>
      <c r="D183" s="139">
        <v>14</v>
      </c>
      <c r="E183" s="135">
        <v>1</v>
      </c>
      <c r="F183" s="135">
        <v>0</v>
      </c>
      <c r="G183" s="61">
        <v>218394.86</v>
      </c>
      <c r="H183" s="61">
        <v>5836.28</v>
      </c>
      <c r="I183" s="9">
        <v>0</v>
      </c>
      <c r="J183" s="7">
        <v>580247.16</v>
      </c>
      <c r="K183" s="8">
        <v>22272.57</v>
      </c>
      <c r="L183" s="7">
        <v>7908.39</v>
      </c>
      <c r="M183" s="65" t="str">
        <f t="shared" si="2"/>
        <v>Not Required</v>
      </c>
      <c r="N183" s="8">
        <v>33634.670999999995</v>
      </c>
      <c r="O183" s="209" t="s">
        <v>509</v>
      </c>
      <c r="P183" s="20">
        <v>89</v>
      </c>
      <c r="Q183" s="20">
        <v>51</v>
      </c>
      <c r="R183" s="228">
        <v>450.85</v>
      </c>
      <c r="S183" s="228">
        <v>418.6</v>
      </c>
    </row>
    <row r="184" spans="1:19" ht="15.75" x14ac:dyDescent="0.25">
      <c r="A184" s="73" t="s">
        <v>510</v>
      </c>
      <c r="B184" s="2" t="s">
        <v>187</v>
      </c>
      <c r="C184" s="137">
        <v>177</v>
      </c>
      <c r="D184" s="139">
        <v>26</v>
      </c>
      <c r="E184" s="135">
        <v>0</v>
      </c>
      <c r="F184" s="135">
        <v>0</v>
      </c>
      <c r="G184" s="61">
        <v>232107.45</v>
      </c>
      <c r="H184" s="61">
        <v>10096.700000000001</v>
      </c>
      <c r="I184" s="9">
        <v>0</v>
      </c>
      <c r="J184" s="7">
        <v>878204.08</v>
      </c>
      <c r="K184" s="8">
        <v>44545.14</v>
      </c>
      <c r="L184" s="7">
        <v>15816.79</v>
      </c>
      <c r="M184" s="65" t="str">
        <f t="shared" si="2"/>
        <v>Not Required</v>
      </c>
      <c r="N184" s="8">
        <v>36330.622500000005</v>
      </c>
      <c r="O184" s="209" t="s">
        <v>510</v>
      </c>
      <c r="P184" s="20">
        <v>82</v>
      </c>
      <c r="Q184" s="20">
        <v>77</v>
      </c>
      <c r="R184" s="228">
        <v>466.31933333333001</v>
      </c>
      <c r="S184" s="228">
        <v>449.01088888888501</v>
      </c>
    </row>
    <row r="185" spans="1:19" ht="15.75" x14ac:dyDescent="0.25">
      <c r="A185" s="73" t="s">
        <v>511</v>
      </c>
      <c r="B185" s="1" t="s">
        <v>188</v>
      </c>
      <c r="C185" s="137">
        <v>212</v>
      </c>
      <c r="D185" s="139">
        <v>32</v>
      </c>
      <c r="E185" s="135">
        <v>1</v>
      </c>
      <c r="F185" s="135">
        <v>0</v>
      </c>
      <c r="G185" s="61">
        <v>279395.95</v>
      </c>
      <c r="H185" s="61">
        <v>14475.04</v>
      </c>
      <c r="I185" s="9">
        <v>0</v>
      </c>
      <c r="J185" s="7">
        <v>787216.25</v>
      </c>
      <c r="K185" s="8">
        <v>51505.32</v>
      </c>
      <c r="L185" s="7">
        <v>18288.16</v>
      </c>
      <c r="M185" s="65" t="str">
        <f t="shared" si="2"/>
        <v>Not Required</v>
      </c>
      <c r="N185" s="8">
        <v>44080.648499999996</v>
      </c>
      <c r="O185" s="209" t="s">
        <v>511</v>
      </c>
      <c r="P185" s="20">
        <v>116</v>
      </c>
      <c r="Q185" s="20">
        <v>77</v>
      </c>
      <c r="R185" s="228">
        <v>639.33333333333098</v>
      </c>
      <c r="S185" s="228">
        <v>550.46833333333097</v>
      </c>
    </row>
    <row r="186" spans="1:19" ht="15.75" x14ac:dyDescent="0.25">
      <c r="A186" s="73" t="s">
        <v>512</v>
      </c>
      <c r="B186" s="1" t="s">
        <v>189</v>
      </c>
      <c r="C186" s="137">
        <v>111</v>
      </c>
      <c r="D186" s="139">
        <v>14</v>
      </c>
      <c r="E186" s="135">
        <v>6</v>
      </c>
      <c r="F186" s="135">
        <v>0</v>
      </c>
      <c r="G186" s="61">
        <v>162605.54999999999</v>
      </c>
      <c r="H186" s="61">
        <v>10726.67</v>
      </c>
      <c r="I186" s="9">
        <v>0</v>
      </c>
      <c r="J186" s="7">
        <v>413111.74</v>
      </c>
      <c r="K186" s="8">
        <v>27840.71</v>
      </c>
      <c r="L186" s="7">
        <v>9885.49</v>
      </c>
      <c r="M186" s="65" t="str">
        <f t="shared" si="2"/>
        <v>Not Required</v>
      </c>
      <c r="N186" s="8">
        <v>25999.832999999999</v>
      </c>
      <c r="O186" s="209" t="s">
        <v>512</v>
      </c>
      <c r="P186" s="20">
        <v>53</v>
      </c>
      <c r="Q186" s="20">
        <v>52</v>
      </c>
      <c r="R186" s="228">
        <v>319.55319148936098</v>
      </c>
      <c r="S186" s="228">
        <v>298.12234042553098</v>
      </c>
    </row>
    <row r="187" spans="1:19" ht="15.75" x14ac:dyDescent="0.25">
      <c r="A187" s="73" t="s">
        <v>513</v>
      </c>
      <c r="B187" s="2" t="s">
        <v>190</v>
      </c>
      <c r="C187" s="137">
        <v>331</v>
      </c>
      <c r="D187" s="139">
        <v>23</v>
      </c>
      <c r="E187" s="135">
        <v>0</v>
      </c>
      <c r="F187" s="135">
        <v>0</v>
      </c>
      <c r="G187" s="61">
        <v>339476.72</v>
      </c>
      <c r="H187" s="61">
        <v>17102.759999999998</v>
      </c>
      <c r="I187" s="9">
        <v>0</v>
      </c>
      <c r="J187" s="7">
        <v>1142387.68</v>
      </c>
      <c r="K187" s="8">
        <v>48721.25</v>
      </c>
      <c r="L187" s="7">
        <v>17299.61</v>
      </c>
      <c r="M187" s="65" t="str">
        <f t="shared" si="2"/>
        <v>Not Required</v>
      </c>
      <c r="N187" s="8">
        <v>53486.921999999999</v>
      </c>
      <c r="O187" s="209" t="s">
        <v>513</v>
      </c>
      <c r="P187" s="20">
        <v>182</v>
      </c>
      <c r="Q187" s="20">
        <v>137</v>
      </c>
      <c r="R187" s="228">
        <v>968.86956521739114</v>
      </c>
      <c r="S187" s="228">
        <v>804.84782608695707</v>
      </c>
    </row>
    <row r="188" spans="1:19" ht="15.75" x14ac:dyDescent="0.25">
      <c r="A188" s="73" t="s">
        <v>514</v>
      </c>
      <c r="B188" s="1" t="s">
        <v>191</v>
      </c>
      <c r="C188" s="137">
        <v>834</v>
      </c>
      <c r="D188" s="139">
        <v>157</v>
      </c>
      <c r="E188" s="135">
        <v>9</v>
      </c>
      <c r="F188" s="135">
        <v>0</v>
      </c>
      <c r="G188" s="61">
        <v>1209624.57</v>
      </c>
      <c r="H188" s="61">
        <v>69501.87</v>
      </c>
      <c r="I188" s="9">
        <v>0</v>
      </c>
      <c r="J188" s="7">
        <v>4709016.97</v>
      </c>
      <c r="K188" s="8">
        <v>300679.69</v>
      </c>
      <c r="L188" s="7">
        <v>106763.32</v>
      </c>
      <c r="M188" s="65" t="str">
        <f t="shared" si="2"/>
        <v>Not Required</v>
      </c>
      <c r="N188" s="8">
        <v>191868.96599999999</v>
      </c>
      <c r="O188" s="209" t="s">
        <v>514</v>
      </c>
      <c r="P188" s="20">
        <v>469</v>
      </c>
      <c r="Q188" s="20">
        <v>326</v>
      </c>
      <c r="R188" s="228">
        <v>2817.8936170212783</v>
      </c>
      <c r="S188" s="228">
        <v>2463.4361702127662</v>
      </c>
    </row>
    <row r="189" spans="1:19" ht="15.75" x14ac:dyDescent="0.25">
      <c r="A189" s="73" t="s">
        <v>515</v>
      </c>
      <c r="B189" s="2" t="s">
        <v>192</v>
      </c>
      <c r="C189" s="137">
        <v>79</v>
      </c>
      <c r="D189" s="139">
        <v>5</v>
      </c>
      <c r="E189" s="135">
        <v>0</v>
      </c>
      <c r="F189" s="135">
        <v>0</v>
      </c>
      <c r="G189" s="61">
        <v>133615.85999999999</v>
      </c>
      <c r="H189" s="61">
        <v>9710.5400000000009</v>
      </c>
      <c r="I189" s="9">
        <v>0</v>
      </c>
      <c r="J189" s="7">
        <v>368329.31</v>
      </c>
      <c r="K189" s="8">
        <v>27840.71</v>
      </c>
      <c r="L189" s="7">
        <v>9885.49</v>
      </c>
      <c r="M189" s="65" t="str">
        <f t="shared" si="2"/>
        <v>Not Required</v>
      </c>
      <c r="N189" s="8">
        <v>21498.959999999999</v>
      </c>
      <c r="O189" s="209" t="s">
        <v>515</v>
      </c>
      <c r="P189" s="20">
        <v>61</v>
      </c>
      <c r="Q189" s="20">
        <v>28</v>
      </c>
      <c r="R189" s="228">
        <v>323.85416666666401</v>
      </c>
      <c r="S189" s="228">
        <v>252.83333333333201</v>
      </c>
    </row>
    <row r="190" spans="1:19" ht="15.75" x14ac:dyDescent="0.25">
      <c r="A190" s="73" t="s">
        <v>516</v>
      </c>
      <c r="B190" s="2" t="s">
        <v>193</v>
      </c>
      <c r="C190" s="137">
        <v>70</v>
      </c>
      <c r="D190" s="139">
        <v>20</v>
      </c>
      <c r="E190" s="135">
        <v>0</v>
      </c>
      <c r="F190" s="135">
        <v>0</v>
      </c>
      <c r="G190" s="61">
        <v>138614.69</v>
      </c>
      <c r="H190" s="61">
        <v>9050.77</v>
      </c>
      <c r="I190" s="9">
        <v>22149.82</v>
      </c>
      <c r="J190" s="7">
        <v>438797.64</v>
      </c>
      <c r="K190" s="8">
        <v>22272.57</v>
      </c>
      <c r="L190" s="7">
        <v>7908.39</v>
      </c>
      <c r="M190" s="65" t="str">
        <f t="shared" si="2"/>
        <v>Required</v>
      </c>
      <c r="N190" s="8">
        <v>22149.819</v>
      </c>
      <c r="O190" s="209" t="s">
        <v>516</v>
      </c>
      <c r="P190" s="20">
        <v>41</v>
      </c>
      <c r="Q190" s="20">
        <v>36</v>
      </c>
      <c r="R190" s="228">
        <v>269.27659574467805</v>
      </c>
      <c r="S190" s="228">
        <v>264.82978723404</v>
      </c>
    </row>
    <row r="191" spans="1:19" ht="15.75" x14ac:dyDescent="0.25">
      <c r="A191" s="73" t="s">
        <v>517</v>
      </c>
      <c r="B191" s="1" t="s">
        <v>194</v>
      </c>
      <c r="C191" s="137">
        <v>3178</v>
      </c>
      <c r="D191" s="139">
        <v>585</v>
      </c>
      <c r="E191" s="135">
        <v>78</v>
      </c>
      <c r="F191" s="135">
        <v>325</v>
      </c>
      <c r="G191" s="61">
        <v>5234848.72</v>
      </c>
      <c r="H191" s="61">
        <v>242792.23</v>
      </c>
      <c r="I191" s="9">
        <v>0</v>
      </c>
      <c r="J191" s="7">
        <v>24514433.670000002</v>
      </c>
      <c r="K191" s="8">
        <v>842181.53</v>
      </c>
      <c r="L191" s="7">
        <v>299036.15999999997</v>
      </c>
      <c r="M191" s="65" t="str">
        <f t="shared" si="2"/>
        <v>Not Required</v>
      </c>
      <c r="N191" s="8">
        <v>821646.14249999996</v>
      </c>
      <c r="O191" s="209" t="s">
        <v>517</v>
      </c>
      <c r="P191" s="20">
        <v>2068</v>
      </c>
      <c r="Q191" s="20">
        <v>1280</v>
      </c>
      <c r="R191" s="228">
        <v>11400.548828571418</v>
      </c>
      <c r="S191" s="228">
        <v>9070.0370360544202</v>
      </c>
    </row>
    <row r="192" spans="1:19" ht="15.75" x14ac:dyDescent="0.25">
      <c r="A192" s="73" t="s">
        <v>518</v>
      </c>
      <c r="B192" s="2" t="s">
        <v>195</v>
      </c>
      <c r="C192" s="137">
        <v>1060</v>
      </c>
      <c r="D192" s="139">
        <v>112</v>
      </c>
      <c r="E192" s="135">
        <v>9</v>
      </c>
      <c r="F192" s="135">
        <v>53</v>
      </c>
      <c r="G192" s="61">
        <v>2054888.32</v>
      </c>
      <c r="H192" s="61">
        <v>94253.47</v>
      </c>
      <c r="I192" s="9">
        <v>322371.27</v>
      </c>
      <c r="J192" s="7">
        <v>6870393.9299999997</v>
      </c>
      <c r="K192" s="8">
        <v>167044.26999999999</v>
      </c>
      <c r="L192" s="7">
        <v>59312.959999999999</v>
      </c>
      <c r="M192" s="65" t="str">
        <f t="shared" si="2"/>
        <v>Required</v>
      </c>
      <c r="N192" s="8">
        <v>322371.26850000001</v>
      </c>
      <c r="O192" s="209" t="s">
        <v>518</v>
      </c>
      <c r="P192" s="20">
        <v>599</v>
      </c>
      <c r="Q192" s="20">
        <v>378</v>
      </c>
      <c r="R192" s="228">
        <v>4114.2234782608703</v>
      </c>
      <c r="S192" s="228">
        <v>3467.9986956521734</v>
      </c>
    </row>
    <row r="193" spans="1:19" ht="15.75" x14ac:dyDescent="0.25">
      <c r="A193" s="73" t="s">
        <v>519</v>
      </c>
      <c r="B193" s="1" t="s">
        <v>196</v>
      </c>
      <c r="C193" s="137">
        <v>1926</v>
      </c>
      <c r="D193" s="139">
        <v>107</v>
      </c>
      <c r="E193" s="135">
        <v>90</v>
      </c>
      <c r="F193" s="135">
        <v>6</v>
      </c>
      <c r="G193" s="61">
        <v>2767305.3</v>
      </c>
      <c r="H193" s="61">
        <v>108264.2</v>
      </c>
      <c r="I193" s="9">
        <v>0</v>
      </c>
      <c r="J193" s="7">
        <v>14178699.539999999</v>
      </c>
      <c r="K193" s="8">
        <v>242214.19</v>
      </c>
      <c r="L193" s="7">
        <v>86003.79</v>
      </c>
      <c r="M193" s="65" t="str">
        <f t="shared" si="2"/>
        <v>Not Required</v>
      </c>
      <c r="N193" s="8">
        <v>431335.42499999999</v>
      </c>
      <c r="O193" s="209" t="s">
        <v>519</v>
      </c>
      <c r="P193" s="20">
        <v>984</v>
      </c>
      <c r="Q193" s="20">
        <v>794</v>
      </c>
      <c r="R193" s="228">
        <v>5734.8819148936154</v>
      </c>
      <c r="S193" s="228">
        <v>5468.2978723404249</v>
      </c>
    </row>
    <row r="194" spans="1:19" ht="15.75" x14ac:dyDescent="0.25">
      <c r="A194" s="73" t="s">
        <v>520</v>
      </c>
      <c r="B194" s="1" t="s">
        <v>197</v>
      </c>
      <c r="C194" s="137">
        <v>603</v>
      </c>
      <c r="D194" s="139">
        <v>133</v>
      </c>
      <c r="E194" s="135">
        <v>1</v>
      </c>
      <c r="F194" s="135">
        <v>0</v>
      </c>
      <c r="G194" s="61">
        <v>1115397.22</v>
      </c>
      <c r="H194" s="61">
        <v>55818.48</v>
      </c>
      <c r="I194" s="9">
        <v>0</v>
      </c>
      <c r="J194" s="7">
        <v>3224857.21</v>
      </c>
      <c r="K194" s="8">
        <v>219941.62</v>
      </c>
      <c r="L194" s="7">
        <v>78095.399999999994</v>
      </c>
      <c r="M194" s="65" t="str">
        <f t="shared" si="2"/>
        <v>Not Required</v>
      </c>
      <c r="N194" s="8">
        <v>175682.35499999998</v>
      </c>
      <c r="O194" s="209" t="s">
        <v>520</v>
      </c>
      <c r="P194" s="20">
        <v>312</v>
      </c>
      <c r="Q194" s="20">
        <v>218</v>
      </c>
      <c r="R194" s="228">
        <v>2236.936666666667</v>
      </c>
      <c r="S194" s="228">
        <v>1616.151041666667</v>
      </c>
    </row>
    <row r="195" spans="1:19" ht="15.75" x14ac:dyDescent="0.25">
      <c r="A195" s="73" t="s">
        <v>521</v>
      </c>
      <c r="B195" s="1" t="s">
        <v>198</v>
      </c>
      <c r="C195" s="137"/>
      <c r="D195" s="139"/>
      <c r="E195" s="135"/>
      <c r="F195" s="135"/>
      <c r="G195" s="61">
        <v>350770.11</v>
      </c>
      <c r="H195" s="61">
        <v>17596.849999999999</v>
      </c>
      <c r="I195" s="9">
        <v>55255.040000000001</v>
      </c>
      <c r="J195" s="7">
        <v>243165.86</v>
      </c>
      <c r="K195" s="8">
        <v>0</v>
      </c>
      <c r="L195" s="7">
        <v>0</v>
      </c>
      <c r="M195" s="65" t="str">
        <f t="shared" ref="M195:M263" si="3">IF(I195=0,"Not Required","Required")</f>
        <v>Required</v>
      </c>
      <c r="N195" s="8">
        <v>55255.043999999994</v>
      </c>
      <c r="O195" s="209" t="s">
        <v>521</v>
      </c>
      <c r="P195" s="20">
        <v>81</v>
      </c>
      <c r="Q195" s="20">
        <v>44</v>
      </c>
      <c r="R195" s="228">
        <v>1101.872340425532</v>
      </c>
      <c r="S195" s="228">
        <v>574.77702127659393</v>
      </c>
    </row>
    <row r="196" spans="1:19" ht="15.75" x14ac:dyDescent="0.25">
      <c r="A196" s="73" t="s">
        <v>522</v>
      </c>
      <c r="B196" s="2" t="s">
        <v>199</v>
      </c>
      <c r="C196" s="137"/>
      <c r="D196" s="139"/>
      <c r="E196" s="135"/>
      <c r="F196" s="135"/>
      <c r="G196" s="61">
        <v>855351.89</v>
      </c>
      <c r="H196" s="61">
        <v>30069.8</v>
      </c>
      <c r="I196" s="9">
        <v>132813.25</v>
      </c>
      <c r="J196" s="7">
        <v>1428595.57</v>
      </c>
      <c r="K196" s="8">
        <v>0</v>
      </c>
      <c r="L196" s="7">
        <v>0</v>
      </c>
      <c r="M196" s="65" t="str">
        <f t="shared" si="3"/>
        <v>Required</v>
      </c>
      <c r="N196" s="8">
        <v>132813.25349999999</v>
      </c>
      <c r="O196" s="209" t="s">
        <v>522</v>
      </c>
      <c r="P196" s="20">
        <v>326</v>
      </c>
      <c r="Q196" s="20">
        <v>169</v>
      </c>
      <c r="R196" s="228">
        <v>2039.934782608696</v>
      </c>
      <c r="S196" s="228">
        <v>1346.2826086956529</v>
      </c>
    </row>
    <row r="197" spans="1:19" ht="15.75" x14ac:dyDescent="0.25">
      <c r="A197" s="73" t="s">
        <v>523</v>
      </c>
      <c r="B197" s="2" t="s">
        <v>200</v>
      </c>
      <c r="C197" s="137"/>
      <c r="D197" s="139"/>
      <c r="E197" s="135"/>
      <c r="F197" s="135"/>
      <c r="G197" s="61">
        <v>797371.23</v>
      </c>
      <c r="H197" s="61">
        <v>0</v>
      </c>
      <c r="I197" s="9">
        <v>0</v>
      </c>
      <c r="J197" s="7">
        <v>2152762.36</v>
      </c>
      <c r="K197" s="8">
        <v>0</v>
      </c>
      <c r="L197" s="7">
        <v>0</v>
      </c>
      <c r="M197" s="65" t="str">
        <f t="shared" si="3"/>
        <v>Not Required</v>
      </c>
      <c r="N197" s="8">
        <v>119605.68449999999</v>
      </c>
      <c r="O197" s="209" t="s">
        <v>523</v>
      </c>
      <c r="P197" s="20">
        <v>228</v>
      </c>
      <c r="Q197" s="20">
        <v>388</v>
      </c>
      <c r="R197" s="228">
        <v>1704.4004255319148</v>
      </c>
      <c r="S197" s="228">
        <v>2370.1021276595748</v>
      </c>
    </row>
    <row r="198" spans="1:19" ht="15.75" x14ac:dyDescent="0.25">
      <c r="A198" s="73" t="s">
        <v>524</v>
      </c>
      <c r="B198" s="2" t="s">
        <v>201</v>
      </c>
      <c r="C198" s="137"/>
      <c r="D198" s="139"/>
      <c r="E198" s="135"/>
      <c r="F198" s="135"/>
      <c r="G198" s="61">
        <v>777734.72</v>
      </c>
      <c r="H198" s="61">
        <v>21726.68</v>
      </c>
      <c r="I198" s="9">
        <v>0</v>
      </c>
      <c r="J198" s="7">
        <v>1645230.8</v>
      </c>
      <c r="K198" s="8">
        <v>33408.85</v>
      </c>
      <c r="L198" s="7">
        <v>11862.59</v>
      </c>
      <c r="M198" s="65" t="str">
        <f t="shared" si="3"/>
        <v>Not Required</v>
      </c>
      <c r="N198" s="8">
        <v>119919.20999999999</v>
      </c>
      <c r="O198" s="209" t="s">
        <v>524</v>
      </c>
      <c r="P198" s="20">
        <v>257</v>
      </c>
      <c r="Q198" s="20">
        <v>142</v>
      </c>
      <c r="R198" s="228">
        <v>1708.4599999999998</v>
      </c>
      <c r="S198" s="228">
        <v>1279.5400000000002</v>
      </c>
    </row>
    <row r="199" spans="1:19" ht="15.75" x14ac:dyDescent="0.25">
      <c r="A199" s="73" t="s">
        <v>525</v>
      </c>
      <c r="B199" s="2" t="s">
        <v>202</v>
      </c>
      <c r="C199" s="137"/>
      <c r="D199" s="139"/>
      <c r="E199" s="135"/>
      <c r="F199" s="135"/>
      <c r="G199" s="61">
        <v>298880.67</v>
      </c>
      <c r="H199" s="61">
        <v>9691.08</v>
      </c>
      <c r="I199" s="9">
        <v>0</v>
      </c>
      <c r="J199" s="7">
        <v>392544.5</v>
      </c>
      <c r="K199" s="8">
        <v>0</v>
      </c>
      <c r="L199" s="7">
        <v>0</v>
      </c>
      <c r="M199" s="65" t="str">
        <f t="shared" si="3"/>
        <v>Not Required</v>
      </c>
      <c r="N199" s="8">
        <v>46285.762499999997</v>
      </c>
      <c r="O199" s="209" t="s">
        <v>525</v>
      </c>
      <c r="P199" s="20">
        <v>77</v>
      </c>
      <c r="Q199" s="20">
        <v>61</v>
      </c>
      <c r="R199" s="228">
        <v>661.60465116278795</v>
      </c>
      <c r="S199" s="228">
        <v>361.18604651162696</v>
      </c>
    </row>
    <row r="200" spans="1:19" ht="15.75" x14ac:dyDescent="0.25">
      <c r="A200" s="73" t="s">
        <v>526</v>
      </c>
      <c r="B200" s="1" t="s">
        <v>203</v>
      </c>
      <c r="C200" s="137"/>
      <c r="D200" s="139"/>
      <c r="E200" s="135"/>
      <c r="F200" s="135"/>
      <c r="G200" s="61">
        <v>27853</v>
      </c>
      <c r="H200" s="61">
        <v>613.66999999999996</v>
      </c>
      <c r="I200" s="9">
        <v>0</v>
      </c>
      <c r="J200" s="7">
        <v>84002.58</v>
      </c>
      <c r="K200" s="8">
        <v>0</v>
      </c>
      <c r="L200" s="7">
        <v>0</v>
      </c>
      <c r="M200" s="65" t="str">
        <f t="shared" si="3"/>
        <v>Not Required</v>
      </c>
      <c r="N200" s="8">
        <v>4270.0004999999992</v>
      </c>
      <c r="O200" s="209" t="s">
        <v>526</v>
      </c>
      <c r="P200" s="20">
        <v>0</v>
      </c>
      <c r="Q200" s="20">
        <v>11</v>
      </c>
      <c r="R200" s="228">
        <v>0</v>
      </c>
      <c r="S200" s="228">
        <v>227.59375</v>
      </c>
    </row>
    <row r="201" spans="1:19" ht="15.75" x14ac:dyDescent="0.25">
      <c r="A201" s="73" t="s">
        <v>527</v>
      </c>
      <c r="B201" s="1" t="s">
        <v>204</v>
      </c>
      <c r="C201" s="137"/>
      <c r="D201" s="139"/>
      <c r="E201" s="135"/>
      <c r="F201" s="135"/>
      <c r="G201" s="61">
        <v>66100.25</v>
      </c>
      <c r="H201" s="60">
        <v>0</v>
      </c>
      <c r="I201" s="9">
        <v>0</v>
      </c>
      <c r="J201" s="7">
        <v>33957.53</v>
      </c>
      <c r="K201" s="8">
        <v>0</v>
      </c>
      <c r="L201" s="7">
        <v>0</v>
      </c>
      <c r="M201" s="65" t="str">
        <f t="shared" si="3"/>
        <v>Not Required</v>
      </c>
      <c r="N201" s="8">
        <v>9915.0375000000004</v>
      </c>
      <c r="O201" s="209" t="s">
        <v>527</v>
      </c>
      <c r="P201" s="20">
        <v>0</v>
      </c>
      <c r="Q201" s="20">
        <v>21</v>
      </c>
      <c r="R201" s="228">
        <v>0</v>
      </c>
      <c r="S201" s="228">
        <v>136.666666666666</v>
      </c>
    </row>
    <row r="202" spans="1:19" ht="15.75" x14ac:dyDescent="0.25">
      <c r="A202" s="73" t="s">
        <v>528</v>
      </c>
      <c r="B202" s="1" t="s">
        <v>205</v>
      </c>
      <c r="C202" s="137"/>
      <c r="D202" s="139"/>
      <c r="E202" s="135"/>
      <c r="F202" s="135"/>
      <c r="G202" s="61">
        <v>129473.65</v>
      </c>
      <c r="H202" s="61">
        <v>6943.56</v>
      </c>
      <c r="I202" s="9">
        <v>0</v>
      </c>
      <c r="J202" s="7">
        <v>184682.97</v>
      </c>
      <c r="K202" s="8">
        <v>5568.14</v>
      </c>
      <c r="L202" s="7">
        <v>1977.1</v>
      </c>
      <c r="M202" s="65" t="str">
        <f t="shared" si="3"/>
        <v>Not Required</v>
      </c>
      <c r="N202" s="8">
        <v>20462.581499999997</v>
      </c>
      <c r="O202" s="209" t="s">
        <v>528</v>
      </c>
      <c r="P202" s="20">
        <v>43</v>
      </c>
      <c r="Q202" s="20">
        <v>6</v>
      </c>
      <c r="R202" s="228">
        <v>451.46808510638095</v>
      </c>
      <c r="S202" s="228">
        <v>81.638297872340004</v>
      </c>
    </row>
    <row r="203" spans="1:19" ht="15.75" x14ac:dyDescent="0.25">
      <c r="A203" s="73" t="s">
        <v>529</v>
      </c>
      <c r="B203" s="1" t="s">
        <v>206</v>
      </c>
      <c r="C203" s="137"/>
      <c r="D203" s="139"/>
      <c r="E203" s="135"/>
      <c r="F203" s="135"/>
      <c r="G203" s="61">
        <v>105298.71</v>
      </c>
      <c r="H203" s="61">
        <v>4039.75</v>
      </c>
      <c r="I203" s="9">
        <v>0</v>
      </c>
      <c r="J203" s="7">
        <v>54150.25</v>
      </c>
      <c r="K203" s="8">
        <v>0</v>
      </c>
      <c r="L203" s="7">
        <v>0</v>
      </c>
      <c r="M203" s="65" t="str">
        <f t="shared" si="3"/>
        <v>Not Required</v>
      </c>
      <c r="N203" s="8">
        <v>16400.769</v>
      </c>
      <c r="O203" s="209" t="s">
        <v>529</v>
      </c>
      <c r="P203" s="20">
        <v>38</v>
      </c>
      <c r="Q203" s="20">
        <v>9</v>
      </c>
      <c r="R203" s="228">
        <v>325.27659574467799</v>
      </c>
      <c r="S203" s="228">
        <v>67.723404255318002</v>
      </c>
    </row>
    <row r="204" spans="1:19" ht="15.75" x14ac:dyDescent="0.25">
      <c r="A204" s="73" t="s">
        <v>530</v>
      </c>
      <c r="B204" s="1" t="s">
        <v>125</v>
      </c>
      <c r="C204" s="137"/>
      <c r="D204" s="139"/>
      <c r="E204" s="135"/>
      <c r="F204" s="135"/>
      <c r="G204" s="62">
        <v>0</v>
      </c>
      <c r="H204" s="62">
        <v>0</v>
      </c>
      <c r="I204" s="9">
        <v>0</v>
      </c>
      <c r="J204" s="7">
        <v>8857.67</v>
      </c>
      <c r="K204" s="8">
        <v>0</v>
      </c>
      <c r="L204" s="7">
        <v>0</v>
      </c>
      <c r="M204" s="65" t="str">
        <f t="shared" si="3"/>
        <v>Not Required</v>
      </c>
      <c r="N204" s="8"/>
      <c r="O204" s="209" t="s">
        <v>530</v>
      </c>
      <c r="P204" s="20">
        <v>20</v>
      </c>
      <c r="Q204" s="20">
        <v>10</v>
      </c>
      <c r="R204" s="228">
        <v>199.92307692307401</v>
      </c>
      <c r="S204" s="228">
        <v>62.576923076922995</v>
      </c>
    </row>
    <row r="205" spans="1:19" ht="15.75" x14ac:dyDescent="0.25">
      <c r="A205" s="73" t="s">
        <v>531</v>
      </c>
      <c r="B205" s="1" t="s">
        <v>207</v>
      </c>
      <c r="C205" s="137"/>
      <c r="D205" s="139"/>
      <c r="E205" s="135"/>
      <c r="F205" s="135"/>
      <c r="G205" s="61">
        <v>31152.41</v>
      </c>
      <c r="H205" s="60">
        <v>0</v>
      </c>
      <c r="I205" s="9">
        <v>0</v>
      </c>
      <c r="J205" s="7">
        <v>26768.1</v>
      </c>
      <c r="K205" s="8">
        <v>0</v>
      </c>
      <c r="L205" s="7">
        <v>0</v>
      </c>
      <c r="M205" s="65" t="str">
        <f t="shared" si="3"/>
        <v>Not Required</v>
      </c>
      <c r="N205" s="8">
        <v>4672.8615</v>
      </c>
      <c r="O205" s="209" t="s">
        <v>531</v>
      </c>
      <c r="P205" s="20">
        <v>0</v>
      </c>
      <c r="Q205" s="20">
        <v>14</v>
      </c>
      <c r="R205" s="228">
        <v>0</v>
      </c>
      <c r="S205" s="228">
        <v>155.833333333333</v>
      </c>
    </row>
    <row r="206" spans="1:19" ht="15.75" x14ac:dyDescent="0.25">
      <c r="A206" s="73" t="s">
        <v>532</v>
      </c>
      <c r="B206" s="2" t="s">
        <v>208</v>
      </c>
      <c r="C206" s="137"/>
      <c r="D206" s="139"/>
      <c r="E206" s="135"/>
      <c r="F206" s="135"/>
      <c r="G206" s="61">
        <v>13057.97</v>
      </c>
      <c r="H206" s="60">
        <v>0</v>
      </c>
      <c r="I206" s="9">
        <v>0</v>
      </c>
      <c r="J206" s="7">
        <v>10129.030000000001</v>
      </c>
      <c r="K206" s="8">
        <v>0</v>
      </c>
      <c r="L206" s="7">
        <v>0</v>
      </c>
      <c r="M206" s="65" t="str">
        <f t="shared" si="3"/>
        <v>Not Required</v>
      </c>
      <c r="N206" s="8">
        <v>1958.6954999999998</v>
      </c>
      <c r="O206" s="209" t="s">
        <v>532</v>
      </c>
      <c r="P206" s="20">
        <v>2</v>
      </c>
      <c r="Q206" s="20">
        <v>4</v>
      </c>
      <c r="R206" s="228">
        <v>28</v>
      </c>
      <c r="S206" s="228">
        <v>38.020833333333002</v>
      </c>
    </row>
    <row r="207" spans="1:19" ht="15.75" x14ac:dyDescent="0.25">
      <c r="A207" s="73" t="s">
        <v>533</v>
      </c>
      <c r="B207" s="1" t="s">
        <v>209</v>
      </c>
      <c r="C207" s="137"/>
      <c r="D207" s="139"/>
      <c r="E207" s="135"/>
      <c r="F207" s="135"/>
      <c r="G207" s="61">
        <v>69703.600000000006</v>
      </c>
      <c r="H207" s="61">
        <v>3797.72</v>
      </c>
      <c r="I207" s="9">
        <v>0</v>
      </c>
      <c r="J207" s="7">
        <v>0</v>
      </c>
      <c r="K207" s="8">
        <v>2784.07</v>
      </c>
      <c r="L207" s="7">
        <v>988.55</v>
      </c>
      <c r="M207" s="65" t="str">
        <f t="shared" si="3"/>
        <v>Not Required</v>
      </c>
      <c r="N207" s="8">
        <v>11025.198</v>
      </c>
      <c r="O207" s="209" t="s">
        <v>533</v>
      </c>
      <c r="P207" s="20">
        <v>35</v>
      </c>
      <c r="Q207" s="20">
        <v>46</v>
      </c>
      <c r="R207" s="228">
        <v>35.693877551019995</v>
      </c>
      <c r="S207" s="228">
        <v>44.591836734693004</v>
      </c>
    </row>
    <row r="208" spans="1:19" ht="15.75" x14ac:dyDescent="0.25">
      <c r="A208" s="73" t="s">
        <v>534</v>
      </c>
      <c r="B208" s="1" t="s">
        <v>210</v>
      </c>
      <c r="C208" s="137"/>
      <c r="D208" s="139"/>
      <c r="E208" s="135"/>
      <c r="F208" s="135"/>
      <c r="G208" s="61">
        <v>121503.77</v>
      </c>
      <c r="H208" s="61">
        <v>1131.82</v>
      </c>
      <c r="I208" s="9">
        <v>0</v>
      </c>
      <c r="J208" s="7">
        <v>0</v>
      </c>
      <c r="K208" s="8">
        <v>0</v>
      </c>
      <c r="L208" s="7">
        <v>0</v>
      </c>
      <c r="M208" s="65" t="str">
        <f t="shared" si="3"/>
        <v>Not Required</v>
      </c>
      <c r="N208" s="8">
        <v>18395.338500000002</v>
      </c>
      <c r="O208" s="209" t="s">
        <v>534</v>
      </c>
      <c r="P208" s="20">
        <v>28</v>
      </c>
      <c r="Q208" s="20">
        <v>46</v>
      </c>
      <c r="R208" s="228">
        <v>40.528695652172999</v>
      </c>
      <c r="S208" s="228">
        <v>53.717391304346002</v>
      </c>
    </row>
    <row r="209" spans="1:19" ht="15.75" x14ac:dyDescent="0.25">
      <c r="A209" s="73" t="s">
        <v>535</v>
      </c>
      <c r="B209" s="2" t="s">
        <v>211</v>
      </c>
      <c r="C209" s="137"/>
      <c r="D209" s="139"/>
      <c r="E209" s="135"/>
      <c r="F209" s="135"/>
      <c r="G209" s="61">
        <v>69097.36</v>
      </c>
      <c r="H209" s="60">
        <v>0</v>
      </c>
      <c r="I209" s="9">
        <v>0</v>
      </c>
      <c r="J209" s="7">
        <v>0</v>
      </c>
      <c r="K209" s="8">
        <v>0</v>
      </c>
      <c r="L209" s="7">
        <v>0</v>
      </c>
      <c r="M209" s="65" t="str">
        <f t="shared" si="3"/>
        <v>Not Required</v>
      </c>
      <c r="N209" s="8">
        <v>10364.603999999999</v>
      </c>
      <c r="O209" s="209" t="s">
        <v>535</v>
      </c>
      <c r="P209" s="20">
        <v>0</v>
      </c>
      <c r="Q209" s="20">
        <v>47</v>
      </c>
      <c r="R209" s="228">
        <v>3.5106382978720001</v>
      </c>
      <c r="S209" s="228">
        <v>130.97872340425198</v>
      </c>
    </row>
    <row r="210" spans="1:19" ht="15.75" x14ac:dyDescent="0.25">
      <c r="A210" s="73" t="s">
        <v>536</v>
      </c>
      <c r="B210" s="1" t="s">
        <v>212</v>
      </c>
      <c r="C210" s="137">
        <v>88</v>
      </c>
      <c r="D210" s="139">
        <v>13</v>
      </c>
      <c r="E210" s="135">
        <v>2</v>
      </c>
      <c r="F210" s="135">
        <v>0</v>
      </c>
      <c r="G210" s="61">
        <v>134266.4</v>
      </c>
      <c r="H210" s="61">
        <v>15509.66</v>
      </c>
      <c r="I210" s="9">
        <v>0</v>
      </c>
      <c r="J210" s="7">
        <v>348784.71</v>
      </c>
      <c r="K210" s="8">
        <v>36192.93</v>
      </c>
      <c r="L210" s="7">
        <v>12851.14</v>
      </c>
      <c r="M210" s="65" t="str">
        <f t="shared" si="3"/>
        <v>Not Required</v>
      </c>
      <c r="N210" s="8">
        <v>22466.409</v>
      </c>
      <c r="O210" s="209" t="s">
        <v>536</v>
      </c>
      <c r="P210" s="20">
        <v>52</v>
      </c>
      <c r="Q210" s="20">
        <v>37</v>
      </c>
      <c r="R210" s="228">
        <v>298.42857142856803</v>
      </c>
      <c r="S210" s="228">
        <v>223.27285714285603</v>
      </c>
    </row>
    <row r="211" spans="1:19" ht="15.75" x14ac:dyDescent="0.25">
      <c r="A211" s="73" t="s">
        <v>537</v>
      </c>
      <c r="B211" s="1" t="s">
        <v>213</v>
      </c>
      <c r="C211" s="137">
        <v>321</v>
      </c>
      <c r="D211" s="139">
        <v>118</v>
      </c>
      <c r="E211" s="135">
        <v>11</v>
      </c>
      <c r="F211" s="135">
        <v>1</v>
      </c>
      <c r="G211" s="61">
        <v>489339.3</v>
      </c>
      <c r="H211" s="61">
        <v>54711.33</v>
      </c>
      <c r="I211" s="9">
        <v>0</v>
      </c>
      <c r="J211" s="7">
        <v>1687142.51</v>
      </c>
      <c r="K211" s="8">
        <v>197669.05</v>
      </c>
      <c r="L211" s="7">
        <v>70187</v>
      </c>
      <c r="M211" s="65" t="str">
        <f t="shared" si="3"/>
        <v>Not Required</v>
      </c>
      <c r="N211" s="8">
        <v>81607.594499999992</v>
      </c>
      <c r="O211" s="209" t="s">
        <v>537</v>
      </c>
      <c r="P211" s="20">
        <v>181</v>
      </c>
      <c r="Q211" s="20">
        <v>115</v>
      </c>
      <c r="R211" s="228">
        <v>1030.681666666665</v>
      </c>
      <c r="S211" s="228">
        <v>918.71583333333206</v>
      </c>
    </row>
    <row r="212" spans="1:19" ht="15.75" x14ac:dyDescent="0.25">
      <c r="A212" s="73" t="s">
        <v>538</v>
      </c>
      <c r="B212" s="1" t="s">
        <v>214</v>
      </c>
      <c r="C212" s="137">
        <v>303</v>
      </c>
      <c r="D212" s="139">
        <v>109</v>
      </c>
      <c r="E212" s="135">
        <v>1</v>
      </c>
      <c r="F212" s="135">
        <v>0</v>
      </c>
      <c r="G212" s="61">
        <v>695498.73</v>
      </c>
      <c r="H212" s="61">
        <v>43239.32</v>
      </c>
      <c r="I212" s="9">
        <v>110810.71</v>
      </c>
      <c r="J212" s="7">
        <v>1737640.45</v>
      </c>
      <c r="K212" s="8">
        <v>155907.99</v>
      </c>
      <c r="L212" s="7">
        <v>55358.76</v>
      </c>
      <c r="M212" s="65" t="str">
        <f t="shared" si="3"/>
        <v>Required</v>
      </c>
      <c r="N212" s="8">
        <v>110810.70749999999</v>
      </c>
      <c r="O212" s="209" t="s">
        <v>538</v>
      </c>
      <c r="P212" s="20">
        <v>164</v>
      </c>
      <c r="Q212" s="20">
        <v>156</v>
      </c>
      <c r="R212" s="228">
        <v>1077.104166666667</v>
      </c>
      <c r="S212" s="228">
        <v>871.56250000000091</v>
      </c>
    </row>
    <row r="213" spans="1:19" ht="15.75" x14ac:dyDescent="0.25">
      <c r="A213" s="73" t="s">
        <v>539</v>
      </c>
      <c r="B213" s="2" t="s">
        <v>215</v>
      </c>
      <c r="C213" s="137">
        <v>105</v>
      </c>
      <c r="D213" s="139">
        <v>9</v>
      </c>
      <c r="E213" s="135">
        <v>0</v>
      </c>
      <c r="F213" s="135">
        <v>0</v>
      </c>
      <c r="G213" s="61">
        <v>169654.8</v>
      </c>
      <c r="H213" s="61">
        <v>5879.42</v>
      </c>
      <c r="I213" s="9">
        <v>26330.13</v>
      </c>
      <c r="J213" s="7">
        <v>229220.78</v>
      </c>
      <c r="K213" s="8">
        <v>18096.46</v>
      </c>
      <c r="L213" s="7">
        <v>6425.57</v>
      </c>
      <c r="M213" s="65" t="str">
        <f t="shared" si="3"/>
        <v>Required</v>
      </c>
      <c r="N213" s="8">
        <v>26330.132999999998</v>
      </c>
      <c r="O213" s="209" t="s">
        <v>539</v>
      </c>
      <c r="P213" s="20">
        <v>56</v>
      </c>
      <c r="Q213" s="20">
        <v>35</v>
      </c>
      <c r="R213" s="228">
        <v>428.27083333333002</v>
      </c>
      <c r="S213" s="228">
        <v>336.70833333333201</v>
      </c>
    </row>
    <row r="214" spans="1:19" ht="15.75" x14ac:dyDescent="0.25">
      <c r="A214" s="73" t="s">
        <v>540</v>
      </c>
      <c r="B214" s="2" t="s">
        <v>216</v>
      </c>
      <c r="C214" s="137">
        <v>239</v>
      </c>
      <c r="D214" s="139">
        <v>13</v>
      </c>
      <c r="E214" s="135">
        <v>0</v>
      </c>
      <c r="F214" s="135">
        <v>0</v>
      </c>
      <c r="G214" s="61">
        <v>317572.18</v>
      </c>
      <c r="H214" s="61">
        <v>9429.64</v>
      </c>
      <c r="I214" s="9">
        <v>0</v>
      </c>
      <c r="J214" s="7">
        <v>1018972.26</v>
      </c>
      <c r="K214" s="8">
        <v>26448.68</v>
      </c>
      <c r="L214" s="7">
        <v>9391.2199999999993</v>
      </c>
      <c r="M214" s="65" t="str">
        <f t="shared" si="3"/>
        <v>Not Required</v>
      </c>
      <c r="N214" s="8">
        <v>49050.273000000001</v>
      </c>
      <c r="O214" s="209" t="s">
        <v>540</v>
      </c>
      <c r="P214" s="20">
        <v>135</v>
      </c>
      <c r="Q214" s="20">
        <v>79</v>
      </c>
      <c r="R214" s="228">
        <v>823.56583333333208</v>
      </c>
      <c r="S214" s="228">
        <v>763.85416666666697</v>
      </c>
    </row>
    <row r="215" spans="1:19" ht="15.75" x14ac:dyDescent="0.25">
      <c r="A215" s="73" t="s">
        <v>541</v>
      </c>
      <c r="B215" s="1" t="s">
        <v>217</v>
      </c>
      <c r="C215" s="137">
        <v>646</v>
      </c>
      <c r="D215" s="139">
        <v>79</v>
      </c>
      <c r="E215" s="135">
        <v>0</v>
      </c>
      <c r="F215" s="135">
        <v>0</v>
      </c>
      <c r="G215" s="61">
        <v>1136823.72</v>
      </c>
      <c r="H215" s="61">
        <v>53718.2</v>
      </c>
      <c r="I215" s="9">
        <v>0</v>
      </c>
      <c r="J215" s="7">
        <v>3522100.11</v>
      </c>
      <c r="K215" s="8">
        <v>144771.70000000001</v>
      </c>
      <c r="L215" s="7">
        <v>51404.56</v>
      </c>
      <c r="M215" s="65" t="str">
        <f t="shared" si="3"/>
        <v>Not Required</v>
      </c>
      <c r="N215" s="8">
        <v>178581.28799999997</v>
      </c>
      <c r="O215" s="209" t="s">
        <v>541</v>
      </c>
      <c r="P215" s="20">
        <v>364</v>
      </c>
      <c r="Q215" s="20">
        <v>250</v>
      </c>
      <c r="R215" s="228">
        <v>3037.5851063829778</v>
      </c>
      <c r="S215" s="228">
        <v>2618.6676595744675</v>
      </c>
    </row>
    <row r="216" spans="1:19" ht="15.75" x14ac:dyDescent="0.25">
      <c r="A216" s="73" t="s">
        <v>542</v>
      </c>
      <c r="B216" s="2" t="s">
        <v>218</v>
      </c>
      <c r="C216" s="137">
        <v>1395</v>
      </c>
      <c r="D216" s="139">
        <v>141</v>
      </c>
      <c r="E216" s="135">
        <v>11</v>
      </c>
      <c r="F216" s="135">
        <v>0</v>
      </c>
      <c r="G216" s="61">
        <v>1929211.96</v>
      </c>
      <c r="H216" s="61">
        <v>66787.990000000005</v>
      </c>
      <c r="I216" s="9">
        <v>0</v>
      </c>
      <c r="J216" s="7">
        <v>8559614.9199999999</v>
      </c>
      <c r="K216" s="8">
        <v>250566.41</v>
      </c>
      <c r="L216" s="7">
        <v>88969.44</v>
      </c>
      <c r="M216" s="65" t="str">
        <f t="shared" si="3"/>
        <v>Not Required</v>
      </c>
      <c r="N216" s="8">
        <v>299399.99249999999</v>
      </c>
      <c r="O216" s="209" t="s">
        <v>542</v>
      </c>
      <c r="P216" s="20">
        <v>720</v>
      </c>
      <c r="Q216" s="20">
        <v>547</v>
      </c>
      <c r="R216" s="228">
        <v>4977.6466666666665</v>
      </c>
      <c r="S216" s="228">
        <v>4418.975833333333</v>
      </c>
    </row>
    <row r="217" spans="1:19" ht="15.75" x14ac:dyDescent="0.25">
      <c r="A217" s="73" t="s">
        <v>543</v>
      </c>
      <c r="B217" s="1" t="s">
        <v>219</v>
      </c>
      <c r="C217" s="137">
        <v>167</v>
      </c>
      <c r="D217" s="139">
        <v>15</v>
      </c>
      <c r="E217" s="135">
        <v>0</v>
      </c>
      <c r="F217" s="135">
        <v>0</v>
      </c>
      <c r="G217" s="61">
        <v>245769.57</v>
      </c>
      <c r="H217" s="61">
        <v>13207.99</v>
      </c>
      <c r="I217" s="9">
        <v>0</v>
      </c>
      <c r="J217" s="7">
        <v>651374.67000000004</v>
      </c>
      <c r="K217" s="8">
        <v>25056.639999999999</v>
      </c>
      <c r="L217" s="7">
        <v>8896.94</v>
      </c>
      <c r="M217" s="65" t="str">
        <f t="shared" si="3"/>
        <v>Not Required</v>
      </c>
      <c r="N217" s="8">
        <v>38846.633999999998</v>
      </c>
      <c r="O217" s="209" t="s">
        <v>543</v>
      </c>
      <c r="P217" s="20">
        <v>86</v>
      </c>
      <c r="Q217" s="20">
        <v>71</v>
      </c>
      <c r="R217" s="228">
        <v>622.89361702127496</v>
      </c>
      <c r="S217" s="228">
        <v>609.88468085106297</v>
      </c>
    </row>
    <row r="218" spans="1:19" ht="15.75" x14ac:dyDescent="0.25">
      <c r="A218" s="73" t="s">
        <v>544</v>
      </c>
      <c r="B218" s="1" t="s">
        <v>220</v>
      </c>
      <c r="C218" s="137">
        <v>217</v>
      </c>
      <c r="D218" s="139">
        <v>31</v>
      </c>
      <c r="E218" s="135">
        <v>0</v>
      </c>
      <c r="F218" s="135">
        <v>0</v>
      </c>
      <c r="G218" s="61">
        <v>336317.69</v>
      </c>
      <c r="H218" s="61">
        <v>14909.54</v>
      </c>
      <c r="I218" s="9">
        <v>0</v>
      </c>
      <c r="J218" s="7">
        <v>905190.17</v>
      </c>
      <c r="K218" s="8">
        <v>48721.25</v>
      </c>
      <c r="L218" s="7">
        <v>17299.61</v>
      </c>
      <c r="M218" s="65" t="str">
        <f t="shared" si="3"/>
        <v>Not Required</v>
      </c>
      <c r="N218" s="8">
        <v>52684.084499999997</v>
      </c>
      <c r="O218" s="209" t="s">
        <v>544</v>
      </c>
      <c r="P218" s="20">
        <v>104</v>
      </c>
      <c r="Q218" s="20">
        <v>94</v>
      </c>
      <c r="R218" s="228">
        <v>720.53191489361393</v>
      </c>
      <c r="S218" s="228">
        <v>662.10638297872197</v>
      </c>
    </row>
    <row r="219" spans="1:19" ht="15.75" x14ac:dyDescent="0.25">
      <c r="A219" s="73" t="s">
        <v>545</v>
      </c>
      <c r="B219" s="1" t="s">
        <v>221</v>
      </c>
      <c r="C219" s="137">
        <v>108</v>
      </c>
      <c r="D219" s="139">
        <v>12</v>
      </c>
      <c r="E219" s="135">
        <v>0</v>
      </c>
      <c r="F219" s="135">
        <v>0</v>
      </c>
      <c r="G219" s="61">
        <v>210652.82</v>
      </c>
      <c r="H219" s="61">
        <v>20736.599999999999</v>
      </c>
      <c r="I219" s="9">
        <v>0</v>
      </c>
      <c r="J219" s="7">
        <v>501089.62</v>
      </c>
      <c r="K219" s="8">
        <v>23664.6</v>
      </c>
      <c r="L219" s="7">
        <v>8402.67</v>
      </c>
      <c r="M219" s="65" t="str">
        <f t="shared" si="3"/>
        <v>Not Required</v>
      </c>
      <c r="N219" s="8">
        <v>34708.413</v>
      </c>
      <c r="O219" s="209" t="s">
        <v>545</v>
      </c>
      <c r="P219" s="20">
        <v>66</v>
      </c>
      <c r="Q219" s="20">
        <v>32</v>
      </c>
      <c r="R219" s="228">
        <v>386.10510638297598</v>
      </c>
      <c r="S219" s="228">
        <v>364.289130434779</v>
      </c>
    </row>
    <row r="220" spans="1:19" ht="15.75" x14ac:dyDescent="0.25">
      <c r="A220" s="73" t="s">
        <v>546</v>
      </c>
      <c r="B220" s="1" t="s">
        <v>222</v>
      </c>
      <c r="C220" s="137">
        <v>73</v>
      </c>
      <c r="D220" s="139">
        <v>10</v>
      </c>
      <c r="E220" s="135">
        <v>0</v>
      </c>
      <c r="F220" s="135">
        <v>0</v>
      </c>
      <c r="G220" s="61">
        <v>173093.27</v>
      </c>
      <c r="H220" s="61">
        <v>11007.89</v>
      </c>
      <c r="I220" s="9">
        <v>0</v>
      </c>
      <c r="J220" s="7">
        <v>424573.85</v>
      </c>
      <c r="K220" s="8">
        <v>11136.28</v>
      </c>
      <c r="L220" s="7">
        <v>3954.2</v>
      </c>
      <c r="M220" s="65" t="str">
        <f t="shared" si="3"/>
        <v>Not Required</v>
      </c>
      <c r="N220" s="8">
        <v>27615.173999999995</v>
      </c>
      <c r="O220" s="209" t="s">
        <v>546</v>
      </c>
      <c r="P220" s="20">
        <v>40</v>
      </c>
      <c r="Q220" s="20">
        <v>53</v>
      </c>
      <c r="R220" s="228">
        <v>310.868421052629</v>
      </c>
      <c r="S220" s="228">
        <v>282.368421052629</v>
      </c>
    </row>
    <row r="221" spans="1:19" ht="15.75" x14ac:dyDescent="0.25">
      <c r="A221" s="73" t="s">
        <v>547</v>
      </c>
      <c r="B221" s="1" t="s">
        <v>223</v>
      </c>
      <c r="C221" s="137">
        <v>2107</v>
      </c>
      <c r="D221" s="139">
        <v>135</v>
      </c>
      <c r="E221" s="135">
        <v>60</v>
      </c>
      <c r="F221" s="135">
        <v>2</v>
      </c>
      <c r="G221" s="61">
        <v>3462803.24</v>
      </c>
      <c r="H221" s="61">
        <v>158885.48000000001</v>
      </c>
      <c r="I221" s="9">
        <v>0</v>
      </c>
      <c r="J221" s="7">
        <v>13459832.289999999</v>
      </c>
      <c r="K221" s="8">
        <v>303463.76</v>
      </c>
      <c r="L221" s="7">
        <v>107751.87</v>
      </c>
      <c r="M221" s="65" t="str">
        <f t="shared" si="3"/>
        <v>Not Required</v>
      </c>
      <c r="N221" s="8">
        <v>543253.30799999996</v>
      </c>
      <c r="O221" s="209" t="s">
        <v>547</v>
      </c>
      <c r="P221" s="20">
        <v>1223</v>
      </c>
      <c r="Q221" s="20">
        <v>894</v>
      </c>
      <c r="R221" s="228">
        <v>7286.5310638297688</v>
      </c>
      <c r="S221" s="228">
        <v>6506.7985106383003</v>
      </c>
    </row>
    <row r="222" spans="1:19" ht="15.75" x14ac:dyDescent="0.25">
      <c r="A222" s="73" t="s">
        <v>548</v>
      </c>
      <c r="B222" s="2" t="s">
        <v>224</v>
      </c>
      <c r="C222" s="137">
        <v>655</v>
      </c>
      <c r="D222" s="139">
        <v>44</v>
      </c>
      <c r="E222" s="135">
        <v>3</v>
      </c>
      <c r="F222" s="135">
        <v>0</v>
      </c>
      <c r="G222" s="61">
        <v>750605.18</v>
      </c>
      <c r="H222" s="61">
        <v>31004.7</v>
      </c>
      <c r="I222" s="9">
        <v>0</v>
      </c>
      <c r="J222" s="7">
        <v>4816754.03</v>
      </c>
      <c r="K222" s="8">
        <v>89090.28</v>
      </c>
      <c r="L222" s="7">
        <v>31633.58</v>
      </c>
      <c r="M222" s="65" t="str">
        <f t="shared" si="3"/>
        <v>Not Required</v>
      </c>
      <c r="N222" s="8">
        <v>117241.482</v>
      </c>
      <c r="O222" s="209" t="s">
        <v>548</v>
      </c>
      <c r="P222" s="20">
        <v>377</v>
      </c>
      <c r="Q222" s="20">
        <v>250</v>
      </c>
      <c r="R222" s="228">
        <v>2061.1932608695652</v>
      </c>
      <c r="S222" s="228">
        <v>1794.0110869565219</v>
      </c>
    </row>
    <row r="223" spans="1:19" ht="15.75" x14ac:dyDescent="0.25">
      <c r="A223" s="73" t="s">
        <v>549</v>
      </c>
      <c r="B223" s="2" t="s">
        <v>225</v>
      </c>
      <c r="C223" s="137">
        <v>128</v>
      </c>
      <c r="D223" s="139">
        <v>14</v>
      </c>
      <c r="E223" s="135">
        <v>1</v>
      </c>
      <c r="F223" s="135">
        <v>0</v>
      </c>
      <c r="G223" s="61">
        <v>208845.51</v>
      </c>
      <c r="H223" s="61">
        <v>10508.18</v>
      </c>
      <c r="I223" s="9">
        <v>0</v>
      </c>
      <c r="J223" s="7">
        <v>423268.94</v>
      </c>
      <c r="K223" s="8">
        <v>27840.71</v>
      </c>
      <c r="L223" s="7">
        <v>9885.49</v>
      </c>
      <c r="M223" s="65" t="str">
        <f t="shared" si="3"/>
        <v>Not Required</v>
      </c>
      <c r="N223" s="8">
        <v>32903.053500000002</v>
      </c>
      <c r="O223" s="209" t="s">
        <v>549</v>
      </c>
      <c r="P223" s="20">
        <v>82</v>
      </c>
      <c r="Q223" s="20">
        <v>51</v>
      </c>
      <c r="R223" s="228">
        <v>415.04166666666401</v>
      </c>
      <c r="S223" s="228">
        <v>346.33333333333201</v>
      </c>
    </row>
    <row r="224" spans="1:19" ht="15.75" x14ac:dyDescent="0.25">
      <c r="A224" s="73" t="s">
        <v>550</v>
      </c>
      <c r="B224" s="1" t="s">
        <v>226</v>
      </c>
      <c r="C224" s="137">
        <v>134</v>
      </c>
      <c r="D224" s="139">
        <v>19</v>
      </c>
      <c r="E224" s="135">
        <v>2</v>
      </c>
      <c r="F224" s="135">
        <v>0</v>
      </c>
      <c r="G224" s="61">
        <v>180530.63</v>
      </c>
      <c r="H224" s="61">
        <v>6570.73</v>
      </c>
      <c r="I224" s="9">
        <v>0</v>
      </c>
      <c r="J224" s="7">
        <v>606104.09</v>
      </c>
      <c r="K224" s="8">
        <v>25056.639999999999</v>
      </c>
      <c r="L224" s="7">
        <v>8896.94</v>
      </c>
      <c r="M224" s="65" t="str">
        <f t="shared" si="3"/>
        <v>Not Required</v>
      </c>
      <c r="N224" s="8">
        <v>28065.204000000002</v>
      </c>
      <c r="O224" s="209" t="s">
        <v>550</v>
      </c>
      <c r="P224" s="20">
        <v>93</v>
      </c>
      <c r="Q224" s="20">
        <v>63</v>
      </c>
      <c r="R224" s="228">
        <v>390.28416666666402</v>
      </c>
      <c r="S224" s="228">
        <v>395.58833333333303</v>
      </c>
    </row>
    <row r="225" spans="1:19" ht="15.75" x14ac:dyDescent="0.25">
      <c r="A225" s="73" t="s">
        <v>551</v>
      </c>
      <c r="B225" s="2" t="s">
        <v>227</v>
      </c>
      <c r="C225" s="137">
        <v>115</v>
      </c>
      <c r="D225" s="139">
        <v>20</v>
      </c>
      <c r="E225" s="135">
        <v>2</v>
      </c>
      <c r="F225" s="135">
        <v>1</v>
      </c>
      <c r="G225" s="61">
        <v>177696.93</v>
      </c>
      <c r="H225" s="61">
        <v>5277.57</v>
      </c>
      <c r="I225" s="9">
        <v>0</v>
      </c>
      <c r="J225" s="7">
        <v>406357.17</v>
      </c>
      <c r="K225" s="8">
        <v>34800.89</v>
      </c>
      <c r="L225" s="7">
        <v>12356.87</v>
      </c>
      <c r="M225" s="65" t="str">
        <f t="shared" si="3"/>
        <v>Not Required</v>
      </c>
      <c r="N225" s="8">
        <v>27446.174999999999</v>
      </c>
      <c r="O225" s="209" t="s">
        <v>551</v>
      </c>
      <c r="P225" s="20">
        <v>67</v>
      </c>
      <c r="Q225" s="20">
        <v>51</v>
      </c>
      <c r="R225" s="228">
        <v>378.58333333333201</v>
      </c>
      <c r="S225" s="228">
        <v>342.72916666666504</v>
      </c>
    </row>
    <row r="226" spans="1:19" ht="15.75" x14ac:dyDescent="0.25">
      <c r="A226" s="73" t="s">
        <v>552</v>
      </c>
      <c r="B226" s="1" t="s">
        <v>228</v>
      </c>
      <c r="C226" s="137">
        <v>50</v>
      </c>
      <c r="D226" s="139">
        <v>0</v>
      </c>
      <c r="E226" s="135"/>
      <c r="F226" s="135"/>
      <c r="G226" s="61">
        <v>70232.899999999994</v>
      </c>
      <c r="H226" s="60">
        <v>0</v>
      </c>
      <c r="I226" s="9">
        <v>0</v>
      </c>
      <c r="J226" s="7">
        <v>31479.21</v>
      </c>
      <c r="K226" s="8">
        <v>0</v>
      </c>
      <c r="L226" s="7">
        <v>0</v>
      </c>
      <c r="M226" s="65" t="str">
        <f t="shared" si="3"/>
        <v>Not Required</v>
      </c>
      <c r="N226" s="8">
        <v>10534.934999999999</v>
      </c>
      <c r="O226" s="209" t="s">
        <v>552</v>
      </c>
      <c r="P226" s="20">
        <v>0</v>
      </c>
      <c r="Q226" s="20">
        <v>40</v>
      </c>
      <c r="R226" s="228">
        <v>0</v>
      </c>
      <c r="S226" s="228">
        <v>223.541666666666</v>
      </c>
    </row>
    <row r="227" spans="1:19" ht="15.75" x14ac:dyDescent="0.25">
      <c r="A227" s="73" t="s">
        <v>553</v>
      </c>
      <c r="B227" s="1" t="s">
        <v>229</v>
      </c>
      <c r="C227" s="137">
        <v>268</v>
      </c>
      <c r="D227" s="139">
        <v>79</v>
      </c>
      <c r="E227" s="135">
        <v>25</v>
      </c>
      <c r="F227" s="135">
        <v>0</v>
      </c>
      <c r="G227" s="61">
        <v>530552.82999999996</v>
      </c>
      <c r="H227" s="61">
        <v>27656.16</v>
      </c>
      <c r="I227" s="9">
        <v>0</v>
      </c>
      <c r="J227" s="7">
        <v>1294923.6499999999</v>
      </c>
      <c r="K227" s="8">
        <v>105794.7</v>
      </c>
      <c r="L227" s="7">
        <v>37564.870000000003</v>
      </c>
      <c r="M227" s="65" t="str">
        <f t="shared" si="3"/>
        <v>Not Required</v>
      </c>
      <c r="N227" s="8">
        <v>83731.348499999993</v>
      </c>
      <c r="O227" s="209" t="s">
        <v>553</v>
      </c>
      <c r="P227" s="20">
        <v>197</v>
      </c>
      <c r="Q227" s="20">
        <v>75</v>
      </c>
      <c r="R227" s="228">
        <v>1274.7446808510631</v>
      </c>
      <c r="S227" s="228">
        <v>1039.9259574468092</v>
      </c>
    </row>
    <row r="228" spans="1:19" ht="15.75" x14ac:dyDescent="0.25">
      <c r="A228" s="73" t="s">
        <v>554</v>
      </c>
      <c r="B228" s="1" t="s">
        <v>230</v>
      </c>
      <c r="C228" s="137">
        <v>100</v>
      </c>
      <c r="D228" s="139">
        <v>16</v>
      </c>
      <c r="E228" s="135">
        <v>0</v>
      </c>
      <c r="F228" s="135">
        <v>0</v>
      </c>
      <c r="G228" s="61">
        <v>174818.49</v>
      </c>
      <c r="H228" s="61">
        <v>5040.24</v>
      </c>
      <c r="I228" s="9">
        <v>0</v>
      </c>
      <c r="J228" s="7">
        <v>409109.97</v>
      </c>
      <c r="K228" s="8">
        <v>23664.6</v>
      </c>
      <c r="L228" s="7">
        <v>8402.67</v>
      </c>
      <c r="M228" s="65" t="str">
        <f t="shared" si="3"/>
        <v>Not Required</v>
      </c>
      <c r="N228" s="8">
        <v>26978.809499999996</v>
      </c>
      <c r="O228" s="209" t="s">
        <v>554</v>
      </c>
      <c r="P228" s="20">
        <v>69</v>
      </c>
      <c r="Q228" s="20">
        <v>30</v>
      </c>
      <c r="R228" s="228">
        <v>402.56521739130102</v>
      </c>
      <c r="S228" s="228">
        <v>303.56043478260602</v>
      </c>
    </row>
    <row r="229" spans="1:19" ht="15.75" x14ac:dyDescent="0.25">
      <c r="A229" s="73" t="s">
        <v>555</v>
      </c>
      <c r="B229" s="1" t="s">
        <v>231</v>
      </c>
      <c r="C229" s="137">
        <v>207</v>
      </c>
      <c r="D229" s="139">
        <v>87</v>
      </c>
      <c r="E229" s="135">
        <v>5</v>
      </c>
      <c r="F229" s="135">
        <v>0</v>
      </c>
      <c r="G229" s="61">
        <v>317828.25</v>
      </c>
      <c r="H229" s="61">
        <v>36572.589999999997</v>
      </c>
      <c r="I229" s="9">
        <v>0</v>
      </c>
      <c r="J229" s="7">
        <v>920089.81</v>
      </c>
      <c r="K229" s="8">
        <v>144771.70000000001</v>
      </c>
      <c r="L229" s="7">
        <v>51404.56</v>
      </c>
      <c r="M229" s="65" t="str">
        <f t="shared" si="3"/>
        <v>Not Required</v>
      </c>
      <c r="N229" s="8">
        <v>53160.125999999997</v>
      </c>
      <c r="O229" s="209" t="s">
        <v>555</v>
      </c>
      <c r="P229" s="20">
        <v>101</v>
      </c>
      <c r="Q229" s="20">
        <v>91</v>
      </c>
      <c r="R229" s="228">
        <v>604.00166666666405</v>
      </c>
      <c r="S229" s="228">
        <v>582.04729166666607</v>
      </c>
    </row>
    <row r="230" spans="1:19" ht="15.75" x14ac:dyDescent="0.25">
      <c r="A230" s="73" t="s">
        <v>556</v>
      </c>
      <c r="B230" s="1" t="s">
        <v>232</v>
      </c>
      <c r="C230" s="137">
        <v>245</v>
      </c>
      <c r="D230" s="139">
        <v>88</v>
      </c>
      <c r="E230" s="135">
        <v>0</v>
      </c>
      <c r="F230" s="135">
        <v>0</v>
      </c>
      <c r="G230" s="61">
        <v>380971.22</v>
      </c>
      <c r="H230" s="61">
        <v>20119.77</v>
      </c>
      <c r="I230" s="9">
        <v>0</v>
      </c>
      <c r="J230" s="7">
        <v>1203355.6599999999</v>
      </c>
      <c r="K230" s="8">
        <v>132243.38</v>
      </c>
      <c r="L230" s="7">
        <v>46956.09</v>
      </c>
      <c r="M230" s="65" t="str">
        <f t="shared" si="3"/>
        <v>Not Required</v>
      </c>
      <c r="N230" s="8">
        <v>60163.648499999996</v>
      </c>
      <c r="O230" s="209" t="s">
        <v>556</v>
      </c>
      <c r="P230" s="20">
        <v>131</v>
      </c>
      <c r="Q230" s="20">
        <v>112</v>
      </c>
      <c r="R230" s="228">
        <v>782.55765957446704</v>
      </c>
      <c r="S230" s="228">
        <v>745.78702127659596</v>
      </c>
    </row>
    <row r="231" spans="1:19" ht="15.75" x14ac:dyDescent="0.25">
      <c r="A231" s="73" t="s">
        <v>557</v>
      </c>
      <c r="B231" s="1" t="s">
        <v>233</v>
      </c>
      <c r="C231" s="137">
        <v>231</v>
      </c>
      <c r="D231" s="139">
        <v>58</v>
      </c>
      <c r="E231" s="135">
        <v>1</v>
      </c>
      <c r="F231" s="135">
        <v>0</v>
      </c>
      <c r="G231" s="61">
        <v>393655.44</v>
      </c>
      <c r="H231" s="61">
        <v>35904</v>
      </c>
      <c r="I231" s="9">
        <v>0</v>
      </c>
      <c r="J231" s="7">
        <v>1125486.1399999999</v>
      </c>
      <c r="K231" s="8">
        <v>91874.35</v>
      </c>
      <c r="L231" s="7">
        <v>32622.13</v>
      </c>
      <c r="M231" s="65" t="str">
        <f t="shared" si="3"/>
        <v>Not Required</v>
      </c>
      <c r="N231" s="8">
        <v>64433.915999999997</v>
      </c>
      <c r="O231" s="209" t="s">
        <v>557</v>
      </c>
      <c r="P231" s="20">
        <v>144</v>
      </c>
      <c r="Q231" s="20">
        <v>89</v>
      </c>
      <c r="R231" s="228">
        <v>818.74999999999909</v>
      </c>
      <c r="S231" s="228">
        <v>693.69541666666612</v>
      </c>
    </row>
    <row r="232" spans="1:19" ht="15.75" x14ac:dyDescent="0.25">
      <c r="A232" s="73" t="s">
        <v>558</v>
      </c>
      <c r="B232" s="1" t="s">
        <v>234</v>
      </c>
      <c r="C232" s="137">
        <v>416</v>
      </c>
      <c r="D232" s="139">
        <v>91</v>
      </c>
      <c r="E232" s="135">
        <v>1</v>
      </c>
      <c r="F232" s="135">
        <v>0</v>
      </c>
      <c r="G232" s="61">
        <v>1055321.74</v>
      </c>
      <c r="H232" s="61">
        <v>49557.85</v>
      </c>
      <c r="I232" s="9">
        <v>165731.94</v>
      </c>
      <c r="J232" s="7">
        <v>2250522.94</v>
      </c>
      <c r="K232" s="8">
        <v>132243.38</v>
      </c>
      <c r="L232" s="7">
        <v>46956.09</v>
      </c>
      <c r="M232" s="65" t="str">
        <f t="shared" si="3"/>
        <v>Required</v>
      </c>
      <c r="N232" s="8">
        <v>165731.93850000002</v>
      </c>
      <c r="O232" s="209" t="s">
        <v>558</v>
      </c>
      <c r="P232" s="20">
        <v>242</v>
      </c>
      <c r="Q232" s="20">
        <v>153</v>
      </c>
      <c r="R232" s="228">
        <v>2133.3199999999997</v>
      </c>
      <c r="S232" s="228">
        <v>1924.7398000000003</v>
      </c>
    </row>
    <row r="233" spans="1:19" ht="15.75" x14ac:dyDescent="0.25">
      <c r="A233" s="73" t="s">
        <v>559</v>
      </c>
      <c r="B233" s="1" t="s">
        <v>235</v>
      </c>
      <c r="C233" s="137">
        <v>65</v>
      </c>
      <c r="D233" s="139">
        <v>10</v>
      </c>
      <c r="E233" s="135">
        <v>0</v>
      </c>
      <c r="F233" s="135">
        <v>0</v>
      </c>
      <c r="G233" s="61">
        <v>161209.44</v>
      </c>
      <c r="H233" s="61">
        <v>9508.34</v>
      </c>
      <c r="I233" s="9">
        <v>0</v>
      </c>
      <c r="J233" s="7">
        <v>371705.59999999998</v>
      </c>
      <c r="K233" s="8">
        <v>12528.32</v>
      </c>
      <c r="L233" s="7">
        <v>4448.47</v>
      </c>
      <c r="M233" s="65" t="str">
        <f t="shared" si="3"/>
        <v>Not Required</v>
      </c>
      <c r="N233" s="8">
        <v>25607.666999999998</v>
      </c>
      <c r="O233" s="209" t="s">
        <v>559</v>
      </c>
      <c r="P233" s="20">
        <v>35</v>
      </c>
      <c r="Q233" s="20">
        <v>24</v>
      </c>
      <c r="R233" s="228">
        <v>262.26086956521402</v>
      </c>
      <c r="S233" s="228">
        <v>239.57739130434501</v>
      </c>
    </row>
    <row r="234" spans="1:19" ht="15.75" x14ac:dyDescent="0.25">
      <c r="A234" s="73" t="s">
        <v>560</v>
      </c>
      <c r="B234" s="1" t="s">
        <v>236</v>
      </c>
      <c r="C234" s="137">
        <v>82</v>
      </c>
      <c r="D234" s="139">
        <v>8</v>
      </c>
      <c r="E234" s="135">
        <v>0</v>
      </c>
      <c r="F234" s="135">
        <v>0</v>
      </c>
      <c r="G234" s="61">
        <v>159097.01</v>
      </c>
      <c r="H234" s="61">
        <v>8181.98</v>
      </c>
      <c r="I234" s="9">
        <v>0</v>
      </c>
      <c r="J234" s="7">
        <v>284466.71999999997</v>
      </c>
      <c r="K234" s="8">
        <v>13920.36</v>
      </c>
      <c r="L234" s="7">
        <v>4942.75</v>
      </c>
      <c r="M234" s="65" t="str">
        <f t="shared" si="3"/>
        <v>Not Required</v>
      </c>
      <c r="N234" s="8">
        <v>25091.848500000004</v>
      </c>
      <c r="O234" s="209" t="s">
        <v>560</v>
      </c>
      <c r="P234" s="20">
        <v>40</v>
      </c>
      <c r="Q234" s="20">
        <v>39</v>
      </c>
      <c r="R234" s="228">
        <v>443.59574468084901</v>
      </c>
      <c r="S234" s="228">
        <v>337.82978723404</v>
      </c>
    </row>
    <row r="235" spans="1:19" ht="15.75" x14ac:dyDescent="0.25">
      <c r="A235" s="73" t="s">
        <v>561</v>
      </c>
      <c r="B235" s="2" t="s">
        <v>237</v>
      </c>
      <c r="C235" s="137">
        <v>125</v>
      </c>
      <c r="D235" s="139">
        <v>14</v>
      </c>
      <c r="E235" s="135">
        <v>0</v>
      </c>
      <c r="F235" s="135">
        <v>0</v>
      </c>
      <c r="G235" s="61">
        <v>292495.46000000002</v>
      </c>
      <c r="H235" s="61">
        <v>16203.65</v>
      </c>
      <c r="I235" s="9">
        <v>0</v>
      </c>
      <c r="J235" s="7">
        <v>491826.06</v>
      </c>
      <c r="K235" s="8">
        <v>33408.85</v>
      </c>
      <c r="L235" s="7">
        <v>11862.59</v>
      </c>
      <c r="M235" s="65" t="str">
        <f t="shared" si="3"/>
        <v>Not Required</v>
      </c>
      <c r="N235" s="8">
        <v>46304.866500000004</v>
      </c>
      <c r="O235" s="209" t="s">
        <v>561</v>
      </c>
      <c r="P235" s="20">
        <v>85</v>
      </c>
      <c r="Q235" s="20">
        <v>33</v>
      </c>
      <c r="R235" s="228">
        <v>537.40425531914502</v>
      </c>
      <c r="S235" s="228">
        <v>468.36170212765694</v>
      </c>
    </row>
    <row r="236" spans="1:19" ht="15.75" x14ac:dyDescent="0.25">
      <c r="A236" s="73" t="s">
        <v>562</v>
      </c>
      <c r="B236" s="2" t="s">
        <v>238</v>
      </c>
      <c r="C236" s="137">
        <v>62</v>
      </c>
      <c r="D236" s="139">
        <v>4</v>
      </c>
      <c r="E236" s="135">
        <v>0</v>
      </c>
      <c r="F236" s="135">
        <v>0</v>
      </c>
      <c r="G236" s="61">
        <v>108773.74</v>
      </c>
      <c r="H236" s="61">
        <v>10531.38</v>
      </c>
      <c r="I236" s="9">
        <v>0</v>
      </c>
      <c r="J236" s="7">
        <v>310288.05</v>
      </c>
      <c r="K236" s="8">
        <v>15312.39</v>
      </c>
      <c r="L236" s="7">
        <v>5437.02</v>
      </c>
      <c r="M236" s="65" t="str">
        <f t="shared" si="3"/>
        <v>Not Required</v>
      </c>
      <c r="N236" s="8">
        <v>17895.768</v>
      </c>
      <c r="O236" s="209" t="s">
        <v>562</v>
      </c>
      <c r="P236" s="20">
        <v>30</v>
      </c>
      <c r="Q236" s="20">
        <v>25</v>
      </c>
      <c r="R236" s="228">
        <v>166.68888888888802</v>
      </c>
      <c r="S236" s="228">
        <v>132.533333333332</v>
      </c>
    </row>
    <row r="237" spans="1:19" ht="15.75" x14ac:dyDescent="0.25">
      <c r="A237" s="73" t="s">
        <v>563</v>
      </c>
      <c r="B237" s="1" t="s">
        <v>239</v>
      </c>
      <c r="C237" s="137">
        <v>221</v>
      </c>
      <c r="D237" s="139">
        <v>30</v>
      </c>
      <c r="E237" s="135">
        <v>4</v>
      </c>
      <c r="F237" s="135">
        <v>0</v>
      </c>
      <c r="G237" s="61">
        <v>317571.28000000003</v>
      </c>
      <c r="H237" s="61">
        <v>20178.28</v>
      </c>
      <c r="I237" s="9">
        <v>0</v>
      </c>
      <c r="J237" s="7">
        <v>1052337.3</v>
      </c>
      <c r="K237" s="8">
        <v>58465.49</v>
      </c>
      <c r="L237" s="7">
        <v>20759.54</v>
      </c>
      <c r="M237" s="65" t="str">
        <f t="shared" si="3"/>
        <v>Not Required</v>
      </c>
      <c r="N237" s="8">
        <v>50662.434000000008</v>
      </c>
      <c r="O237" s="209" t="s">
        <v>563</v>
      </c>
      <c r="P237" s="20">
        <v>104</v>
      </c>
      <c r="Q237" s="20">
        <v>99</v>
      </c>
      <c r="R237" s="228">
        <v>617.27717391304202</v>
      </c>
      <c r="S237" s="228">
        <v>618.91304347826099</v>
      </c>
    </row>
    <row r="238" spans="1:19" ht="15.75" x14ac:dyDescent="0.25">
      <c r="A238" s="73" t="s">
        <v>564</v>
      </c>
      <c r="B238" s="2" t="s">
        <v>240</v>
      </c>
      <c r="C238" s="137">
        <v>60</v>
      </c>
      <c r="D238" s="139">
        <v>18</v>
      </c>
      <c r="E238" s="135">
        <v>0</v>
      </c>
      <c r="F238" s="135">
        <v>0</v>
      </c>
      <c r="G238" s="61">
        <v>104312.45</v>
      </c>
      <c r="H238" s="61">
        <v>7175.2</v>
      </c>
      <c r="I238" s="9">
        <v>0</v>
      </c>
      <c r="J238" s="7">
        <v>426256.72</v>
      </c>
      <c r="K238" s="8">
        <v>16704.43</v>
      </c>
      <c r="L238" s="7">
        <v>5931.3</v>
      </c>
      <c r="M238" s="65" t="str">
        <f t="shared" si="3"/>
        <v>Not Required</v>
      </c>
      <c r="N238" s="8">
        <v>16723.147499999999</v>
      </c>
      <c r="O238" s="209" t="s">
        <v>564</v>
      </c>
      <c r="P238" s="20">
        <v>32</v>
      </c>
      <c r="Q238" s="20">
        <v>25</v>
      </c>
      <c r="R238" s="228">
        <v>191.59615384615</v>
      </c>
      <c r="S238" s="228">
        <v>135.990384615382</v>
      </c>
    </row>
    <row r="239" spans="1:19" ht="15.75" x14ac:dyDescent="0.25">
      <c r="A239" s="73" t="s">
        <v>565</v>
      </c>
      <c r="B239" s="2" t="s">
        <v>241</v>
      </c>
      <c r="C239" s="137">
        <v>87</v>
      </c>
      <c r="D239" s="139">
        <v>14</v>
      </c>
      <c r="E239" s="135">
        <v>0</v>
      </c>
      <c r="F239" s="135">
        <v>0</v>
      </c>
      <c r="G239" s="61">
        <v>128855.94</v>
      </c>
      <c r="H239" s="61">
        <v>4420.93</v>
      </c>
      <c r="I239" s="9">
        <v>0</v>
      </c>
      <c r="J239" s="7">
        <v>506093.7</v>
      </c>
      <c r="K239" s="8">
        <v>16704.43</v>
      </c>
      <c r="L239" s="7">
        <v>5931.3</v>
      </c>
      <c r="M239" s="65" t="str">
        <f t="shared" si="3"/>
        <v>Not Required</v>
      </c>
      <c r="N239" s="8">
        <v>19991.530499999997</v>
      </c>
      <c r="O239" s="209" t="s">
        <v>565</v>
      </c>
      <c r="P239" s="20">
        <v>60</v>
      </c>
      <c r="Q239" s="20">
        <v>45</v>
      </c>
      <c r="R239" s="228">
        <v>276.85106382978597</v>
      </c>
      <c r="S239" s="228">
        <v>250.91489361701997</v>
      </c>
    </row>
    <row r="240" spans="1:19" ht="15.75" x14ac:dyDescent="0.25">
      <c r="A240" s="73" t="s">
        <v>566</v>
      </c>
      <c r="B240" s="1" t="s">
        <v>242</v>
      </c>
      <c r="C240" s="137">
        <v>208</v>
      </c>
      <c r="D240" s="139">
        <v>8</v>
      </c>
      <c r="E240" s="135">
        <v>0</v>
      </c>
      <c r="F240" s="135">
        <v>0</v>
      </c>
      <c r="G240" s="61">
        <v>253266.84</v>
      </c>
      <c r="H240" s="61">
        <v>10077.83</v>
      </c>
      <c r="I240" s="9">
        <v>0</v>
      </c>
      <c r="J240" s="7">
        <v>668615.07999999996</v>
      </c>
      <c r="K240" s="8">
        <v>23664.6</v>
      </c>
      <c r="L240" s="7">
        <v>8402.67</v>
      </c>
      <c r="M240" s="65" t="str">
        <f t="shared" si="3"/>
        <v>Not Required</v>
      </c>
      <c r="N240" s="8">
        <v>39501.700499999999</v>
      </c>
      <c r="O240" s="209" t="s">
        <v>566</v>
      </c>
      <c r="P240" s="20">
        <v>98</v>
      </c>
      <c r="Q240" s="20">
        <v>74</v>
      </c>
      <c r="R240" s="228">
        <v>680.36170212765694</v>
      </c>
      <c r="S240" s="228">
        <v>601.89468085106296</v>
      </c>
    </row>
    <row r="241" spans="1:19" ht="15.75" x14ac:dyDescent="0.25">
      <c r="A241" s="73" t="s">
        <v>567</v>
      </c>
      <c r="B241" s="1" t="s">
        <v>243</v>
      </c>
      <c r="C241" s="137">
        <v>349</v>
      </c>
      <c r="D241" s="139">
        <v>32</v>
      </c>
      <c r="E241" s="135">
        <v>0</v>
      </c>
      <c r="F241" s="135">
        <v>0</v>
      </c>
      <c r="G241" s="61">
        <v>477844.96</v>
      </c>
      <c r="H241" s="61">
        <v>12423.49</v>
      </c>
      <c r="I241" s="9">
        <v>0</v>
      </c>
      <c r="J241" s="7">
        <v>1452472.76</v>
      </c>
      <c r="K241" s="8">
        <v>41761.07</v>
      </c>
      <c r="L241" s="7">
        <v>14828.24</v>
      </c>
      <c r="M241" s="65" t="str">
        <f t="shared" si="3"/>
        <v>Not Required</v>
      </c>
      <c r="N241" s="8">
        <v>73540.267500000002</v>
      </c>
      <c r="O241" s="209" t="s">
        <v>567</v>
      </c>
      <c r="P241" s="20">
        <v>184</v>
      </c>
      <c r="Q241" s="20">
        <v>164</v>
      </c>
      <c r="R241" s="228">
        <v>1335.7083333333339</v>
      </c>
      <c r="S241" s="228">
        <v>1233.921875</v>
      </c>
    </row>
    <row r="242" spans="1:19" ht="15.75" x14ac:dyDescent="0.25">
      <c r="A242" s="74" t="s">
        <v>568</v>
      </c>
      <c r="B242" s="5" t="s">
        <v>244</v>
      </c>
      <c r="C242" s="137">
        <v>1406</v>
      </c>
      <c r="D242" s="139">
        <v>137</v>
      </c>
      <c r="E242" s="135">
        <v>64</v>
      </c>
      <c r="F242" s="135">
        <v>0</v>
      </c>
      <c r="G242" s="61">
        <v>2235614.64</v>
      </c>
      <c r="H242" s="61">
        <v>78613.22</v>
      </c>
      <c r="I242" s="9">
        <v>0</v>
      </c>
      <c r="J242" s="7">
        <v>12203771.77</v>
      </c>
      <c r="K242" s="8">
        <v>249174.37</v>
      </c>
      <c r="L242" s="7">
        <v>88475.16</v>
      </c>
      <c r="M242" s="65" t="str">
        <f t="shared" si="3"/>
        <v>Not Required</v>
      </c>
      <c r="N242" s="8">
        <v>347134.17900000006</v>
      </c>
      <c r="O242" s="210" t="s">
        <v>568</v>
      </c>
      <c r="P242" s="20">
        <v>772</v>
      </c>
      <c r="Q242" s="20">
        <v>624</v>
      </c>
      <c r="R242" s="228">
        <v>5928.2904545454539</v>
      </c>
      <c r="S242" s="228">
        <v>4293.9120454545464</v>
      </c>
    </row>
    <row r="243" spans="1:19" ht="15.75" x14ac:dyDescent="0.25">
      <c r="A243" s="73" t="s">
        <v>569</v>
      </c>
      <c r="B243" s="1" t="s">
        <v>245</v>
      </c>
      <c r="C243" s="137">
        <v>114</v>
      </c>
      <c r="D243" s="139">
        <v>5</v>
      </c>
      <c r="E243" s="135">
        <v>0</v>
      </c>
      <c r="F243" s="135">
        <v>0</v>
      </c>
      <c r="G243" s="61">
        <v>193098.92</v>
      </c>
      <c r="H243" s="61">
        <v>6317.97</v>
      </c>
      <c r="I243" s="9">
        <v>0</v>
      </c>
      <c r="J243" s="7">
        <v>554619.1</v>
      </c>
      <c r="K243" s="8">
        <v>19488.5</v>
      </c>
      <c r="L243" s="7">
        <v>6919.85</v>
      </c>
      <c r="M243" s="65" t="str">
        <f t="shared" si="3"/>
        <v>Not Required</v>
      </c>
      <c r="N243" s="8">
        <v>29912.533500000001</v>
      </c>
      <c r="O243" s="209" t="s">
        <v>569</v>
      </c>
      <c r="P243" s="20">
        <v>54</v>
      </c>
      <c r="Q243" s="20">
        <v>68</v>
      </c>
      <c r="R243" s="228">
        <v>360.15909090908804</v>
      </c>
      <c r="S243" s="228">
        <v>343.72090909090599</v>
      </c>
    </row>
    <row r="244" spans="1:19" ht="15.75" x14ac:dyDescent="0.25">
      <c r="A244" s="73" t="s">
        <v>570</v>
      </c>
      <c r="B244" s="2" t="s">
        <v>246</v>
      </c>
      <c r="C244" s="137">
        <v>210</v>
      </c>
      <c r="D244" s="139">
        <v>24</v>
      </c>
      <c r="E244" s="135">
        <v>0</v>
      </c>
      <c r="F244" s="135">
        <v>0</v>
      </c>
      <c r="G244" s="61">
        <v>243021.93</v>
      </c>
      <c r="H244" s="61">
        <v>12779.45</v>
      </c>
      <c r="I244" s="9">
        <v>0</v>
      </c>
      <c r="J244" s="7">
        <v>873679.56</v>
      </c>
      <c r="K244" s="8">
        <v>43153.1</v>
      </c>
      <c r="L244" s="7">
        <v>15322.51</v>
      </c>
      <c r="M244" s="65" t="str">
        <f t="shared" si="3"/>
        <v>Not Required</v>
      </c>
      <c r="N244" s="8">
        <v>38370.207000000002</v>
      </c>
      <c r="O244" s="209" t="s">
        <v>570</v>
      </c>
      <c r="P244" s="20">
        <v>100</v>
      </c>
      <c r="Q244" s="20">
        <v>92</v>
      </c>
      <c r="R244" s="228">
        <v>543.95833333333098</v>
      </c>
      <c r="S244" s="228">
        <v>507.04166666666401</v>
      </c>
    </row>
    <row r="245" spans="1:19" ht="15.75" x14ac:dyDescent="0.25">
      <c r="A245" s="73" t="s">
        <v>571</v>
      </c>
      <c r="B245" s="1" t="s">
        <v>247</v>
      </c>
      <c r="C245" s="137">
        <v>273</v>
      </c>
      <c r="D245" s="139">
        <v>30</v>
      </c>
      <c r="E245" s="135">
        <v>0</v>
      </c>
      <c r="F245" s="135">
        <v>0</v>
      </c>
      <c r="G245" s="61">
        <v>383322.43</v>
      </c>
      <c r="H245" s="61">
        <v>11093.68</v>
      </c>
      <c r="I245" s="9">
        <v>0</v>
      </c>
      <c r="J245" s="7">
        <v>988652.17</v>
      </c>
      <c r="K245" s="8">
        <v>64033.64</v>
      </c>
      <c r="L245" s="7">
        <v>22736.63</v>
      </c>
      <c r="M245" s="65" t="str">
        <f t="shared" si="3"/>
        <v>Not Required</v>
      </c>
      <c r="N245" s="8">
        <v>59162.416499999992</v>
      </c>
      <c r="O245" s="209" t="s">
        <v>571</v>
      </c>
      <c r="P245" s="20">
        <v>146</v>
      </c>
      <c r="Q245" s="20">
        <v>122</v>
      </c>
      <c r="R245" s="228">
        <v>1128.9130434782619</v>
      </c>
      <c r="S245" s="228">
        <v>925.28804347826008</v>
      </c>
    </row>
    <row r="246" spans="1:19" ht="15.75" x14ac:dyDescent="0.25">
      <c r="A246" s="73" t="s">
        <v>572</v>
      </c>
      <c r="B246" s="2" t="s">
        <v>248</v>
      </c>
      <c r="C246" s="137">
        <v>2454</v>
      </c>
      <c r="D246" s="139">
        <v>302</v>
      </c>
      <c r="E246" s="135">
        <v>41</v>
      </c>
      <c r="F246" s="135">
        <v>0</v>
      </c>
      <c r="G246" s="61">
        <v>4356274.95</v>
      </c>
      <c r="H246" s="61">
        <v>137274.94</v>
      </c>
      <c r="I246" s="9">
        <v>674032.48</v>
      </c>
      <c r="J246" s="7">
        <v>16159177.380000001</v>
      </c>
      <c r="K246" s="8">
        <v>469115.99</v>
      </c>
      <c r="L246" s="7">
        <v>166570.56</v>
      </c>
      <c r="M246" s="65" t="str">
        <f t="shared" si="3"/>
        <v>Required</v>
      </c>
      <c r="N246" s="8">
        <v>674032.48350000009</v>
      </c>
      <c r="O246" s="209" t="s">
        <v>572</v>
      </c>
      <c r="P246" s="20">
        <v>1275</v>
      </c>
      <c r="Q246" s="20">
        <v>1155</v>
      </c>
      <c r="R246" s="228">
        <v>11416.821666666661</v>
      </c>
      <c r="S246" s="228">
        <v>10374.0525</v>
      </c>
    </row>
    <row r="247" spans="1:19" ht="15.75" x14ac:dyDescent="0.25">
      <c r="A247" s="73" t="s">
        <v>573</v>
      </c>
      <c r="B247" s="2" t="s">
        <v>249</v>
      </c>
      <c r="C247" s="137">
        <v>135</v>
      </c>
      <c r="D247" s="139">
        <v>9</v>
      </c>
      <c r="E247" s="135">
        <v>0</v>
      </c>
      <c r="F247" s="135">
        <v>0</v>
      </c>
      <c r="G247" s="61">
        <v>198660.24</v>
      </c>
      <c r="H247" s="61">
        <v>5617.17</v>
      </c>
      <c r="I247" s="9">
        <v>30641.61</v>
      </c>
      <c r="J247" s="7">
        <v>707897.74</v>
      </c>
      <c r="K247" s="8">
        <v>12528.32</v>
      </c>
      <c r="L247" s="7">
        <v>4448.47</v>
      </c>
      <c r="M247" s="65" t="str">
        <f t="shared" si="3"/>
        <v>Required</v>
      </c>
      <c r="N247" s="8">
        <v>30641.611499999999</v>
      </c>
      <c r="O247" s="209" t="s">
        <v>573</v>
      </c>
      <c r="P247" s="20">
        <v>70</v>
      </c>
      <c r="Q247" s="20">
        <v>79</v>
      </c>
      <c r="R247" s="228">
        <v>431.63636363636203</v>
      </c>
      <c r="S247" s="228">
        <v>439.159090909089</v>
      </c>
    </row>
    <row r="248" spans="1:19" ht="15.75" x14ac:dyDescent="0.25">
      <c r="A248" s="73" t="s">
        <v>574</v>
      </c>
      <c r="B248" s="2" t="s">
        <v>250</v>
      </c>
      <c r="C248" s="137"/>
      <c r="D248" s="139"/>
      <c r="E248" s="135"/>
      <c r="F248" s="135"/>
      <c r="G248" s="61">
        <v>202739.01</v>
      </c>
      <c r="H248" s="60">
        <v>0</v>
      </c>
      <c r="I248" s="9">
        <v>30410.85</v>
      </c>
      <c r="J248" s="7">
        <v>230925.28</v>
      </c>
      <c r="K248" s="8">
        <v>0</v>
      </c>
      <c r="L248" s="7">
        <v>0</v>
      </c>
      <c r="M248" s="65" t="str">
        <f t="shared" si="3"/>
        <v>Required</v>
      </c>
      <c r="N248" s="8">
        <v>30410.851500000001</v>
      </c>
      <c r="O248" s="209" t="s">
        <v>574</v>
      </c>
      <c r="P248" s="20">
        <v>0</v>
      </c>
      <c r="Q248" s="20">
        <v>16</v>
      </c>
      <c r="R248" s="228">
        <v>0</v>
      </c>
      <c r="S248" s="228">
        <v>1274.0785106382991</v>
      </c>
    </row>
    <row r="249" spans="1:19" ht="15.75" x14ac:dyDescent="0.25">
      <c r="A249" s="73" t="s">
        <v>575</v>
      </c>
      <c r="B249" s="1" t="s">
        <v>251</v>
      </c>
      <c r="C249" s="137"/>
      <c r="D249" s="139"/>
      <c r="E249" s="135"/>
      <c r="F249" s="135"/>
      <c r="G249" s="61">
        <v>10026.1</v>
      </c>
      <c r="H249" s="60">
        <v>0</v>
      </c>
      <c r="I249" s="9">
        <v>0</v>
      </c>
      <c r="J249" s="7">
        <v>21910.11</v>
      </c>
      <c r="K249" s="8">
        <v>0</v>
      </c>
      <c r="L249" s="7">
        <v>0</v>
      </c>
      <c r="M249" s="65" t="str">
        <f t="shared" si="3"/>
        <v>Not Required</v>
      </c>
      <c r="N249" s="8">
        <v>1503.915</v>
      </c>
      <c r="O249" s="209" t="s">
        <v>575</v>
      </c>
      <c r="P249" s="20">
        <v>0</v>
      </c>
      <c r="Q249" s="20">
        <v>5</v>
      </c>
      <c r="R249" s="228">
        <v>0</v>
      </c>
      <c r="S249" s="228">
        <v>71.937499999999005</v>
      </c>
    </row>
    <row r="250" spans="1:19" ht="15.75" x14ac:dyDescent="0.25">
      <c r="A250" s="73" t="s">
        <v>576</v>
      </c>
      <c r="B250" s="1" t="s">
        <v>252</v>
      </c>
      <c r="C250" s="137">
        <v>177</v>
      </c>
      <c r="D250" s="139">
        <v>27</v>
      </c>
      <c r="E250" s="135">
        <v>0</v>
      </c>
      <c r="F250" s="135">
        <v>0</v>
      </c>
      <c r="G250" s="61">
        <v>304566.26</v>
      </c>
      <c r="H250" s="61">
        <v>13652.78</v>
      </c>
      <c r="I250" s="9">
        <v>0</v>
      </c>
      <c r="J250" s="7">
        <v>610048.57999999996</v>
      </c>
      <c r="K250" s="8">
        <v>50113.279999999999</v>
      </c>
      <c r="L250" s="7">
        <v>17793.89</v>
      </c>
      <c r="M250" s="65" t="str">
        <f t="shared" si="3"/>
        <v>Not Required</v>
      </c>
      <c r="N250" s="8">
        <v>47732.856000000007</v>
      </c>
      <c r="O250" s="209" t="s">
        <v>576</v>
      </c>
      <c r="P250" s="20">
        <v>96</v>
      </c>
      <c r="Q250" s="20">
        <v>76</v>
      </c>
      <c r="R250" s="228">
        <v>547.06163265305895</v>
      </c>
      <c r="S250" s="228">
        <v>539.04755102040508</v>
      </c>
    </row>
    <row r="251" spans="1:19" ht="15.75" x14ac:dyDescent="0.25">
      <c r="A251" s="73" t="s">
        <v>578</v>
      </c>
      <c r="B251" s="2" t="s">
        <v>253</v>
      </c>
      <c r="C251" s="137">
        <v>578</v>
      </c>
      <c r="D251" s="139">
        <v>58</v>
      </c>
      <c r="E251" s="135">
        <v>2</v>
      </c>
      <c r="F251" s="135">
        <v>0</v>
      </c>
      <c r="G251" s="61">
        <v>709451.8</v>
      </c>
      <c r="H251" s="61">
        <v>29022.55</v>
      </c>
      <c r="I251" s="9">
        <v>0</v>
      </c>
      <c r="J251" s="7">
        <v>2503471.08</v>
      </c>
      <c r="K251" s="8">
        <v>112754.88</v>
      </c>
      <c r="L251" s="7">
        <v>40036.25</v>
      </c>
      <c r="M251" s="65" t="str">
        <f t="shared" si="3"/>
        <v>Not Required</v>
      </c>
      <c r="N251" s="8">
        <v>110771.15250000001</v>
      </c>
      <c r="O251" s="209" t="s">
        <v>578</v>
      </c>
      <c r="P251" s="20">
        <v>325</v>
      </c>
      <c r="Q251" s="20">
        <v>272</v>
      </c>
      <c r="R251" s="228">
        <v>1690.874680851065</v>
      </c>
      <c r="S251" s="228">
        <v>1574.9825531914901</v>
      </c>
    </row>
    <row r="252" spans="1:19" ht="15.75" x14ac:dyDescent="0.25">
      <c r="A252" s="73" t="s">
        <v>577</v>
      </c>
      <c r="B252" s="1" t="s">
        <v>254</v>
      </c>
      <c r="C252" s="137">
        <v>104</v>
      </c>
      <c r="D252" s="139">
        <v>18</v>
      </c>
      <c r="E252" s="135">
        <v>2</v>
      </c>
      <c r="F252" s="135">
        <v>0</v>
      </c>
      <c r="G252" s="61">
        <v>120603.95</v>
      </c>
      <c r="H252" s="61">
        <v>7573.5</v>
      </c>
      <c r="I252" s="9">
        <v>0</v>
      </c>
      <c r="J252" s="7">
        <v>230514.39</v>
      </c>
      <c r="K252" s="8">
        <v>32016.82</v>
      </c>
      <c r="L252" s="7">
        <v>11368.32</v>
      </c>
      <c r="M252" s="65" t="str">
        <f t="shared" si="3"/>
        <v>Not Required</v>
      </c>
      <c r="N252" s="8">
        <v>19226.6175</v>
      </c>
      <c r="O252" s="209" t="s">
        <v>577</v>
      </c>
      <c r="P252" s="20">
        <v>58</v>
      </c>
      <c r="Q252" s="20">
        <v>31</v>
      </c>
      <c r="R252" s="228">
        <v>228.666666666666</v>
      </c>
      <c r="S252" s="228">
        <v>205.31249999999801</v>
      </c>
    </row>
    <row r="253" spans="1:19" ht="15.75" x14ac:dyDescent="0.25">
      <c r="A253" s="73" t="s">
        <v>579</v>
      </c>
      <c r="B253" s="2" t="s">
        <v>255</v>
      </c>
      <c r="C253" s="137">
        <v>119</v>
      </c>
      <c r="D253" s="139">
        <v>22</v>
      </c>
      <c r="E253" s="135">
        <v>2</v>
      </c>
      <c r="F253" s="135">
        <v>0</v>
      </c>
      <c r="G253" s="61">
        <v>174854.86</v>
      </c>
      <c r="H253" s="61">
        <v>10763.88</v>
      </c>
      <c r="I253" s="9">
        <v>0</v>
      </c>
      <c r="J253" s="7">
        <v>351220.76</v>
      </c>
      <c r="K253" s="8">
        <v>43153.1</v>
      </c>
      <c r="L253" s="7">
        <v>15322.51</v>
      </c>
      <c r="M253" s="65" t="str">
        <f t="shared" si="3"/>
        <v>Not Required</v>
      </c>
      <c r="N253" s="8">
        <v>27842.810999999998</v>
      </c>
      <c r="O253" s="209" t="s">
        <v>579</v>
      </c>
      <c r="P253" s="20">
        <v>62</v>
      </c>
      <c r="Q253" s="20">
        <v>54</v>
      </c>
      <c r="R253" s="228">
        <v>442.88636363635891</v>
      </c>
      <c r="S253" s="228">
        <v>356.86363636363404</v>
      </c>
    </row>
    <row r="254" spans="1:19" ht="15.75" x14ac:dyDescent="0.25">
      <c r="A254" s="73" t="s">
        <v>580</v>
      </c>
      <c r="B254" s="2" t="s">
        <v>256</v>
      </c>
      <c r="C254" s="137">
        <v>190</v>
      </c>
      <c r="D254" s="139">
        <v>31</v>
      </c>
      <c r="E254" s="135">
        <v>0</v>
      </c>
      <c r="F254" s="135">
        <v>0</v>
      </c>
      <c r="G254" s="61">
        <v>326788.99</v>
      </c>
      <c r="H254" s="61">
        <v>46367.75</v>
      </c>
      <c r="I254" s="9">
        <v>0</v>
      </c>
      <c r="J254" s="7">
        <v>638210.61</v>
      </c>
      <c r="K254" s="8">
        <v>70993.81</v>
      </c>
      <c r="L254" s="7">
        <v>25208.01</v>
      </c>
      <c r="M254" s="65" t="str">
        <f t="shared" si="3"/>
        <v>Not Required</v>
      </c>
      <c r="N254" s="8">
        <v>55973.510999999999</v>
      </c>
      <c r="O254" s="209" t="s">
        <v>580</v>
      </c>
      <c r="P254" s="20">
        <v>116</v>
      </c>
      <c r="Q254" s="20">
        <v>54</v>
      </c>
      <c r="R254" s="228">
        <v>619.59574468084895</v>
      </c>
      <c r="S254" s="228">
        <v>519.25531914893395</v>
      </c>
    </row>
    <row r="255" spans="1:19" ht="15.75" x14ac:dyDescent="0.25">
      <c r="A255" s="73" t="s">
        <v>581</v>
      </c>
      <c r="B255" s="2" t="s">
        <v>257</v>
      </c>
      <c r="C255" s="137">
        <v>120</v>
      </c>
      <c r="D255" s="139">
        <v>11</v>
      </c>
      <c r="E255" s="135">
        <v>3</v>
      </c>
      <c r="F255" s="135">
        <v>0</v>
      </c>
      <c r="G255" s="61">
        <v>186853.9</v>
      </c>
      <c r="H255" s="61">
        <v>25403.98</v>
      </c>
      <c r="I255" s="9">
        <v>0</v>
      </c>
      <c r="J255" s="7">
        <v>293958.8</v>
      </c>
      <c r="K255" s="8">
        <v>25056.639999999999</v>
      </c>
      <c r="L255" s="7">
        <v>8896.94</v>
      </c>
      <c r="M255" s="65" t="str">
        <f t="shared" si="3"/>
        <v>Not Required</v>
      </c>
      <c r="N255" s="8">
        <v>31838.682000000001</v>
      </c>
      <c r="O255" s="209" t="s">
        <v>581</v>
      </c>
      <c r="P255" s="20">
        <v>63</v>
      </c>
      <c r="Q255" s="20">
        <v>44</v>
      </c>
      <c r="R255" s="228">
        <v>365.69680851063498</v>
      </c>
      <c r="S255" s="228">
        <v>379.642127659572</v>
      </c>
    </row>
    <row r="256" spans="1:19" ht="15.75" x14ac:dyDescent="0.25">
      <c r="A256" s="73" t="s">
        <v>582</v>
      </c>
      <c r="B256" s="1" t="s">
        <v>258</v>
      </c>
      <c r="C256" s="137">
        <v>131</v>
      </c>
      <c r="D256" s="139">
        <v>12</v>
      </c>
      <c r="E256" s="135">
        <v>0</v>
      </c>
      <c r="F256" s="135">
        <v>0</v>
      </c>
      <c r="G256" s="61">
        <v>186545.86</v>
      </c>
      <c r="H256" s="61">
        <v>6963.87</v>
      </c>
      <c r="I256" s="9">
        <v>0</v>
      </c>
      <c r="J256" s="7">
        <v>449268.45</v>
      </c>
      <c r="K256" s="8">
        <v>25056.639999999999</v>
      </c>
      <c r="L256" s="7">
        <v>8896.94</v>
      </c>
      <c r="M256" s="65" t="str">
        <f t="shared" si="3"/>
        <v>Not Required</v>
      </c>
      <c r="N256" s="8">
        <v>29026.459499999997</v>
      </c>
      <c r="O256" s="209" t="s">
        <v>582</v>
      </c>
      <c r="P256" s="20">
        <v>78</v>
      </c>
      <c r="Q256" s="20">
        <v>58</v>
      </c>
      <c r="R256" s="228">
        <v>386.95918367346604</v>
      </c>
      <c r="S256" s="228">
        <v>358.46938775509898</v>
      </c>
    </row>
    <row r="257" spans="1:19" ht="15.75" x14ac:dyDescent="0.25">
      <c r="A257" s="73" t="s">
        <v>583</v>
      </c>
      <c r="B257" s="1" t="s">
        <v>259</v>
      </c>
      <c r="C257" s="137">
        <v>612</v>
      </c>
      <c r="D257" s="139">
        <v>103</v>
      </c>
      <c r="E257" s="135">
        <v>6</v>
      </c>
      <c r="F257" s="135">
        <v>0</v>
      </c>
      <c r="G257" s="61">
        <v>944591.4</v>
      </c>
      <c r="H257" s="61">
        <v>26133.09</v>
      </c>
      <c r="I257" s="9">
        <v>0</v>
      </c>
      <c r="J257" s="7">
        <v>3406787.29</v>
      </c>
      <c r="K257" s="8">
        <v>157300.01999999999</v>
      </c>
      <c r="L257" s="7">
        <v>55853.04</v>
      </c>
      <c r="M257" s="65" t="str">
        <f t="shared" si="3"/>
        <v>Not Required</v>
      </c>
      <c r="N257" s="8">
        <v>145608.6735</v>
      </c>
      <c r="O257" s="209" t="s">
        <v>583</v>
      </c>
      <c r="P257" s="20">
        <v>372</v>
      </c>
      <c r="Q257" s="20">
        <v>224</v>
      </c>
      <c r="R257" s="228">
        <v>2207.9139583333349</v>
      </c>
      <c r="S257" s="228">
        <v>1753.372083333335</v>
      </c>
    </row>
    <row r="258" spans="1:19" ht="15.75" x14ac:dyDescent="0.25">
      <c r="A258" s="73" t="s">
        <v>584</v>
      </c>
      <c r="B258" s="1" t="s">
        <v>260</v>
      </c>
      <c r="C258" s="137">
        <v>63</v>
      </c>
      <c r="D258" s="139">
        <v>10</v>
      </c>
      <c r="E258" s="135">
        <v>0</v>
      </c>
      <c r="F258" s="135">
        <v>0</v>
      </c>
      <c r="G258" s="61">
        <v>150216.47</v>
      </c>
      <c r="H258" s="61">
        <v>16342.83</v>
      </c>
      <c r="I258" s="9">
        <v>0</v>
      </c>
      <c r="J258" s="7">
        <v>213621.22</v>
      </c>
      <c r="K258" s="8">
        <v>30624.78</v>
      </c>
      <c r="L258" s="7">
        <v>10874.04</v>
      </c>
      <c r="M258" s="65" t="str">
        <f t="shared" si="3"/>
        <v>Not Required</v>
      </c>
      <c r="N258" s="8">
        <v>24983.894999999997</v>
      </c>
      <c r="O258" s="209" t="s">
        <v>584</v>
      </c>
      <c r="P258" s="20">
        <v>41</v>
      </c>
      <c r="Q258" s="20">
        <v>23</v>
      </c>
      <c r="R258" s="228">
        <v>184.17391304347601</v>
      </c>
      <c r="S258" s="228">
        <v>138.99999999999801</v>
      </c>
    </row>
    <row r="259" spans="1:19" ht="15.75" x14ac:dyDescent="0.25">
      <c r="A259" s="73" t="s">
        <v>585</v>
      </c>
      <c r="B259" s="2" t="s">
        <v>261</v>
      </c>
      <c r="C259" s="137">
        <v>93</v>
      </c>
      <c r="D259" s="139">
        <v>14</v>
      </c>
      <c r="E259" s="135">
        <v>0</v>
      </c>
      <c r="F259" s="135">
        <v>0</v>
      </c>
      <c r="G259" s="61">
        <v>146026.32</v>
      </c>
      <c r="H259" s="61">
        <v>10882.63</v>
      </c>
      <c r="I259" s="9">
        <v>0</v>
      </c>
      <c r="J259" s="7">
        <v>640854.57999999996</v>
      </c>
      <c r="K259" s="8">
        <v>38977</v>
      </c>
      <c r="L259" s="7">
        <v>13839.69</v>
      </c>
      <c r="M259" s="65" t="str">
        <f t="shared" si="3"/>
        <v>Not Required</v>
      </c>
      <c r="N259" s="8">
        <v>23536.342500000002</v>
      </c>
      <c r="O259" s="209" t="s">
        <v>585</v>
      </c>
      <c r="P259" s="20">
        <v>60</v>
      </c>
      <c r="Q259" s="20">
        <v>40</v>
      </c>
      <c r="R259" s="228">
        <v>297.62</v>
      </c>
      <c r="S259" s="228">
        <v>258.03999999999996</v>
      </c>
    </row>
    <row r="260" spans="1:19" ht="15.75" x14ac:dyDescent="0.25">
      <c r="A260" s="73" t="s">
        <v>586</v>
      </c>
      <c r="B260" s="2" t="s">
        <v>262</v>
      </c>
      <c r="C260" s="137">
        <v>131</v>
      </c>
      <c r="D260" s="139">
        <v>33</v>
      </c>
      <c r="E260" s="135">
        <v>0</v>
      </c>
      <c r="F260" s="135">
        <v>0</v>
      </c>
      <c r="G260" s="61">
        <v>165209.60999999999</v>
      </c>
      <c r="H260" s="61">
        <v>3999.91</v>
      </c>
      <c r="I260" s="9">
        <v>0</v>
      </c>
      <c r="J260" s="7">
        <v>532452.77</v>
      </c>
      <c r="K260" s="8">
        <v>52897.35</v>
      </c>
      <c r="L260" s="7">
        <v>18782.439999999999</v>
      </c>
      <c r="M260" s="65" t="str">
        <f t="shared" si="3"/>
        <v>Not Required</v>
      </c>
      <c r="N260" s="8">
        <v>25381.427999999996</v>
      </c>
      <c r="O260" s="209" t="s">
        <v>586</v>
      </c>
      <c r="P260" s="20">
        <v>78</v>
      </c>
      <c r="Q260" s="20">
        <v>43</v>
      </c>
      <c r="R260" s="228">
        <v>407.04255319148496</v>
      </c>
      <c r="S260" s="228">
        <v>340.48936170212397</v>
      </c>
    </row>
    <row r="261" spans="1:19" ht="15.75" x14ac:dyDescent="0.25">
      <c r="A261" s="73" t="s">
        <v>587</v>
      </c>
      <c r="B261" s="1" t="s">
        <v>263</v>
      </c>
      <c r="C261" s="137">
        <v>383</v>
      </c>
      <c r="D261" s="139">
        <v>59</v>
      </c>
      <c r="E261" s="135">
        <v>0</v>
      </c>
      <c r="F261" s="135">
        <v>0</v>
      </c>
      <c r="G261" s="61">
        <v>490242.46</v>
      </c>
      <c r="H261" s="61">
        <v>17142.759999999998</v>
      </c>
      <c r="I261" s="9">
        <v>0</v>
      </c>
      <c r="J261" s="10">
        <v>1616342.63</v>
      </c>
      <c r="K261" s="8">
        <v>91874.35</v>
      </c>
      <c r="L261" s="7">
        <v>32622.13</v>
      </c>
      <c r="M261" s="65" t="str">
        <f t="shared" si="3"/>
        <v>Not Required</v>
      </c>
      <c r="N261" s="8">
        <v>76107.782999999996</v>
      </c>
      <c r="O261" s="209" t="s">
        <v>587</v>
      </c>
      <c r="P261" s="20">
        <v>214</v>
      </c>
      <c r="Q261" s="20">
        <v>148</v>
      </c>
      <c r="R261" s="228">
        <v>1105.3829787234049</v>
      </c>
      <c r="S261" s="228">
        <v>957.79723404255299</v>
      </c>
    </row>
    <row r="262" spans="1:19" ht="15.75" x14ac:dyDescent="0.25">
      <c r="A262" s="73" t="s">
        <v>588</v>
      </c>
      <c r="B262" s="2" t="s">
        <v>264</v>
      </c>
      <c r="C262" s="137">
        <v>63</v>
      </c>
      <c r="D262" s="139">
        <v>15</v>
      </c>
      <c r="E262" s="135">
        <v>1</v>
      </c>
      <c r="F262" s="135">
        <v>0</v>
      </c>
      <c r="G262" s="61">
        <v>82940.539999999994</v>
      </c>
      <c r="H262" s="61">
        <v>2295.9299999999998</v>
      </c>
      <c r="I262" s="9">
        <v>0</v>
      </c>
      <c r="J262" s="7">
        <v>187769.98</v>
      </c>
      <c r="K262" s="8">
        <v>29232.75</v>
      </c>
      <c r="L262" s="7">
        <v>10379.77</v>
      </c>
      <c r="M262" s="65" t="str">
        <f t="shared" si="3"/>
        <v>Not Required</v>
      </c>
      <c r="N262" s="8">
        <v>12785.470499999998</v>
      </c>
      <c r="O262" s="209" t="s">
        <v>588</v>
      </c>
      <c r="P262" s="20">
        <v>35</v>
      </c>
      <c r="Q262" s="20">
        <v>23</v>
      </c>
      <c r="R262" s="228">
        <v>152.43589743589601</v>
      </c>
      <c r="S262" s="228">
        <v>172.53846153845899</v>
      </c>
    </row>
    <row r="263" spans="1:19" ht="15.75" x14ac:dyDescent="0.25">
      <c r="A263" s="73" t="s">
        <v>589</v>
      </c>
      <c r="B263" s="14" t="s">
        <v>265</v>
      </c>
      <c r="C263" s="137">
        <v>187</v>
      </c>
      <c r="D263" s="139">
        <v>23</v>
      </c>
      <c r="E263" s="135">
        <v>0</v>
      </c>
      <c r="F263" s="136">
        <v>0</v>
      </c>
      <c r="G263" s="63">
        <v>236160.43</v>
      </c>
      <c r="H263" s="63">
        <v>8912.27</v>
      </c>
      <c r="I263" s="15">
        <v>0</v>
      </c>
      <c r="J263" s="10">
        <v>616144.52</v>
      </c>
      <c r="K263" s="16">
        <v>34800.89</v>
      </c>
      <c r="L263" s="7">
        <v>12356.87</v>
      </c>
      <c r="M263" s="66" t="str">
        <f t="shared" si="3"/>
        <v>Not Required</v>
      </c>
      <c r="N263" s="16">
        <v>36760.904999999999</v>
      </c>
      <c r="O263" s="209" t="s">
        <v>589</v>
      </c>
      <c r="P263" s="20">
        <v>110</v>
      </c>
      <c r="Q263" s="20">
        <v>75</v>
      </c>
      <c r="R263" s="228">
        <v>348.19148936170001</v>
      </c>
      <c r="S263" s="228">
        <v>366.46042553191194</v>
      </c>
    </row>
    <row r="264" spans="1:19" x14ac:dyDescent="0.25">
      <c r="G264" s="6">
        <f t="shared" ref="G264:L264" si="4">SUM(G3:G263)</f>
        <v>113400682.98999996</v>
      </c>
      <c r="H264" s="6">
        <f t="shared" si="4"/>
        <v>5771866.7800000003</v>
      </c>
      <c r="I264" s="6">
        <f t="shared" si="4"/>
        <v>2499138.2199999997</v>
      </c>
      <c r="J264" s="6">
        <f t="shared" si="4"/>
        <v>369082011.63000011</v>
      </c>
      <c r="K264" s="6">
        <f t="shared" si="4"/>
        <v>16897920</v>
      </c>
      <c r="L264" s="6">
        <f t="shared" si="4"/>
        <v>5999999.9800000014</v>
      </c>
      <c r="N264" s="77">
        <f>SUBTOTAL(109,June13[CEIS 15%])</f>
        <v>17966861.838000003</v>
      </c>
    </row>
    <row r="266" spans="1:19" x14ac:dyDescent="0.25">
      <c r="A266" s="20" t="s">
        <v>591</v>
      </c>
    </row>
    <row r="267" spans="1:19" x14ac:dyDescent="0.25">
      <c r="A267" s="20" t="s">
        <v>592</v>
      </c>
    </row>
    <row r="268" spans="1:19" x14ac:dyDescent="0.25">
      <c r="A268" s="20" t="s">
        <v>597</v>
      </c>
    </row>
  </sheetData>
  <sheetProtection algorithmName="SHA-512" hashValue="4jLQ0QmTm0f9j/GdQEH5KI0BwIqXZ4Kw3i8rcz3Hpi2HzqHiNROPZQypP7L9Ij58RH78VjcCn6gjsi6Xz283oQ==" saltValue="EsegUWA0vbRWYpEGSsFmRw==" spinCount="100000" sheet="1" objects="1" scenarios="1"/>
  <phoneticPr fontId="44" type="noConversion"/>
  <conditionalFormatting sqref="M2:M3">
    <cfRule type="expression" priority="1">
      <formula>IF(H2=0,"Required","Not Required")</formula>
    </cfRule>
  </conditionalFormatting>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380C2-BFD8-4F91-8D65-C4F7EEBFE859}">
  <sheetPr codeName="Sheet2">
    <tabColor rgb="FFFF0000"/>
  </sheetPr>
  <dimension ref="A1:D22"/>
  <sheetViews>
    <sheetView tabSelected="1" workbookViewId="0">
      <selection activeCell="B1" sqref="B1"/>
    </sheetView>
  </sheetViews>
  <sheetFormatPr defaultColWidth="9.140625" defaultRowHeight="15" x14ac:dyDescent="0.25"/>
  <cols>
    <col min="1" max="1" width="19.5703125" style="80" customWidth="1"/>
    <col min="2" max="2" width="60.42578125" style="80" customWidth="1"/>
    <col min="3" max="3" width="9.140625" style="80"/>
    <col min="4" max="4" width="18.85546875" style="80" customWidth="1"/>
    <col min="5" max="16384" width="9.140625" style="80"/>
  </cols>
  <sheetData>
    <row r="1" spans="1:4" ht="18.75" x14ac:dyDescent="0.3">
      <c r="A1" s="130" t="s">
        <v>328</v>
      </c>
      <c r="B1" s="132" t="s">
        <v>651</v>
      </c>
      <c r="D1" s="129" t="s">
        <v>632</v>
      </c>
    </row>
    <row r="2" spans="1:4" ht="18.75" x14ac:dyDescent="0.3">
      <c r="A2" s="81" t="s">
        <v>0</v>
      </c>
      <c r="B2" s="133" t="str" cm="1">
        <f t="array" ref="B2">INDEX(June13[],MATCH($B$1,Districts,0),ROWS($B$1:B2))</f>
        <v>R2D2XYZ3M</v>
      </c>
      <c r="D2" s="222" t="s">
        <v>697</v>
      </c>
    </row>
    <row r="3" spans="1:4" ht="30" x14ac:dyDescent="0.3">
      <c r="A3" s="81" t="s">
        <v>647</v>
      </c>
      <c r="B3" s="133" cm="1">
        <f t="array" ref="B3">INDEX(June13[],MATCH($B$1,Districts,0),ROWS($B$1:B3))</f>
        <v>268</v>
      </c>
    </row>
    <row r="4" spans="1:4" ht="30" x14ac:dyDescent="0.3">
      <c r="A4" s="81" t="s">
        <v>648</v>
      </c>
      <c r="B4" s="133" cm="1">
        <f t="array" ref="B4">INDEX(June13[],MATCH($B$1,Districts,0),ROWS($B$1:B4))</f>
        <v>90</v>
      </c>
    </row>
    <row r="5" spans="1:4" ht="30" x14ac:dyDescent="0.3">
      <c r="A5" s="81" t="s">
        <v>1</v>
      </c>
      <c r="B5" s="133" cm="1">
        <f t="array" ref="B5">INDEX(June13[],MATCH($B$1,Districts,0),ROWS($B$1:B5))</f>
        <v>10</v>
      </c>
    </row>
    <row r="6" spans="1:4" ht="45" x14ac:dyDescent="0.3">
      <c r="A6" s="81" t="s">
        <v>267</v>
      </c>
      <c r="B6" s="133" cm="1">
        <f t="array" ref="B6">INDEX(June13[],MATCH($B$1,Districts,0),ROWS($B$1:B6))</f>
        <v>2</v>
      </c>
    </row>
    <row r="7" spans="1:4" ht="16.5" x14ac:dyDescent="0.3">
      <c r="A7" s="81" t="s">
        <v>2</v>
      </c>
      <c r="B7" s="223" cm="1">
        <f t="array" ref="B7">INDEX(June13[],MATCH($B$1,Districts,0),ROWS($B$1:B7))</f>
        <v>567140.01</v>
      </c>
    </row>
    <row r="8" spans="1:4" ht="16.5" x14ac:dyDescent="0.3">
      <c r="A8" s="81" t="s">
        <v>3</v>
      </c>
      <c r="B8" s="223" cm="1">
        <f t="array" ref="B8">INDEX(June13[],MATCH($B$1,Districts,0),ROWS($B$1:B8))</f>
        <v>39389.14</v>
      </c>
    </row>
    <row r="9" spans="1:4" ht="16.5" x14ac:dyDescent="0.3">
      <c r="A9" s="81" t="s">
        <v>266</v>
      </c>
      <c r="B9" s="223" cm="1">
        <f t="array" ref="B9">INDEX(June13[],MATCH($B$1,Districts,0),ROWS($B$1:B9))</f>
        <v>90979.37</v>
      </c>
    </row>
    <row r="10" spans="1:4" ht="16.5" x14ac:dyDescent="0.3">
      <c r="A10" s="81" t="s">
        <v>4</v>
      </c>
      <c r="B10" s="223" cm="1">
        <f t="array" ref="B10">INDEX(June13[],MATCH($B$1,Districts,0),ROWS($B$1:B10))</f>
        <v>1353051.98</v>
      </c>
    </row>
    <row r="11" spans="1:4" ht="16.5" x14ac:dyDescent="0.3">
      <c r="A11" s="81" t="s">
        <v>5</v>
      </c>
      <c r="B11" s="223" cm="1">
        <f t="array" ref="B11">INDEX(June13[],MATCH($B$1,Districts,0),ROWS($B$1:B11))</f>
        <v>122499.13</v>
      </c>
    </row>
    <row r="12" spans="1:4" ht="16.5" x14ac:dyDescent="0.3">
      <c r="A12" s="130" t="s">
        <v>6</v>
      </c>
      <c r="B12" s="223" cm="1">
        <f t="array" ref="B12">INDEX(June13[],MATCH($B$1,Districts,0),ROWS($B$1:B12))</f>
        <v>43496.17</v>
      </c>
    </row>
    <row r="13" spans="1:4" ht="30" x14ac:dyDescent="0.3">
      <c r="A13" s="131" t="s">
        <v>590</v>
      </c>
      <c r="B13" s="133" t="str" cm="1">
        <f t="array" ref="B13">INDEX(June13[],MATCH($B$1,Districts,0),ROWS($B$1:B13))</f>
        <v>Required</v>
      </c>
    </row>
    <row r="14" spans="1:4" ht="16.5" x14ac:dyDescent="0.3">
      <c r="A14" s="81" t="s">
        <v>596</v>
      </c>
      <c r="B14" s="223" cm="1">
        <f t="array" ref="B14">INDEX(June13[],MATCH($B$1,Districts,0),ROWS($B$1:B14))</f>
        <v>90979.372499999998</v>
      </c>
    </row>
    <row r="15" spans="1:4" ht="16.5" x14ac:dyDescent="0.3">
      <c r="A15" s="130" t="s">
        <v>599</v>
      </c>
      <c r="B15" s="133" t="str" cm="1">
        <f t="array" ref="B15">INDEX(June13[],MATCH($B$1,Districts,0),ROWS($B$1:B15))</f>
        <v>9999 SAMPLE DISTRICT</v>
      </c>
    </row>
    <row r="16" spans="1:4" ht="16.5" x14ac:dyDescent="0.3">
      <c r="A16" s="211" t="s">
        <v>692</v>
      </c>
      <c r="B16" s="133" cm="1">
        <f t="array" ref="B16">INDEX(June13[],MATCH($B$1,Districts,0),ROWS($B$1:B16))</f>
        <v>177</v>
      </c>
    </row>
    <row r="17" spans="1:2" ht="16.5" x14ac:dyDescent="0.3">
      <c r="A17" s="130" t="s">
        <v>693</v>
      </c>
      <c r="B17" s="133" cm="1">
        <f t="array" ref="B17">INDEX(June13[],MATCH($B$1,Districts,0),ROWS($B$1:B17))</f>
        <v>107</v>
      </c>
    </row>
    <row r="18" spans="1:2" ht="30" x14ac:dyDescent="0.3">
      <c r="A18" s="212" t="s">
        <v>694</v>
      </c>
      <c r="B18" s="133" cm="1">
        <f t="array" ref="B18">INDEX(June13[],MATCH($B$1,Districts,0),ROWS($B$1:B18))</f>
        <v>1183.73034227567</v>
      </c>
    </row>
    <row r="19" spans="1:2" ht="30" x14ac:dyDescent="0.3">
      <c r="A19" s="130" t="s">
        <v>696</v>
      </c>
      <c r="B19" s="133" cm="1">
        <f t="array" ref="B19">INDEX(June13[],MATCH($B$1,Districts,0),ROWS($B$1:B19))</f>
        <v>961.9126086956511</v>
      </c>
    </row>
    <row r="22" spans="1:2" x14ac:dyDescent="0.25">
      <c r="B22" s="82"/>
    </row>
  </sheetData>
  <sheetProtection algorithmName="SHA-512" hashValue="UYvm94XZHhk5fA6Vxedz9LH5pTRF3OUMISwq2aHIvxzHdBWEUMuny12CeH15g9GSkOGBYesHIzZYxcuSXrACKQ==" saltValue="VDYfrU/fj4jhxNcVk7qepA==" spinCount="100000" sheet="1" objects="1" scenarios="1"/>
  <phoneticPr fontId="44" type="noConversion"/>
  <dataValidations count="1">
    <dataValidation type="list" allowBlank="1" showInputMessage="1" showErrorMessage="1" promptTitle="District" prompt="Select your district from the drop down box." sqref="B1" xr:uid="{033D2B8B-F244-4D48-AEFF-C486EC73986B}">
      <formula1>Districts</formula1>
    </dataValidation>
  </dataValidations>
  <hyperlinks>
    <hyperlink ref="D1" r:id="rId1" xr:uid="{0D43F546-128F-4C9B-AABF-DAFE140BB95A}"/>
    <hyperlink ref="D2" r:id="rId2" xr:uid="{1AC591BB-4609-4CEB-96EA-B47DF18F2D7B}"/>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FF0A3-7268-46AB-A588-3AFF4DAE6DCE}">
  <sheetPr codeName="Sheet3">
    <tabColor rgb="FF7030A0"/>
  </sheetPr>
  <dimension ref="A4:E44"/>
  <sheetViews>
    <sheetView zoomScale="106" zoomScaleNormal="106" workbookViewId="0">
      <selection activeCell="A5" sqref="A5:XFD5"/>
    </sheetView>
  </sheetViews>
  <sheetFormatPr defaultRowHeight="15" x14ac:dyDescent="0.25"/>
  <cols>
    <col min="1" max="1" width="7.140625" customWidth="1"/>
    <col min="2" max="2" width="67.7109375" customWidth="1"/>
    <col min="3" max="3" width="23.140625" customWidth="1"/>
  </cols>
  <sheetData>
    <row r="4" spans="2:5" ht="23.25" x14ac:dyDescent="0.3">
      <c r="B4" s="17" t="s">
        <v>268</v>
      </c>
      <c r="D4" s="85"/>
      <c r="E4" s="86"/>
    </row>
    <row r="5" spans="2:5" ht="18.75" x14ac:dyDescent="0.3">
      <c r="B5" s="37" t="str">
        <f>'District Data'!B15</f>
        <v>9999 SAMPLE DISTRICT</v>
      </c>
      <c r="C5" s="127" t="s">
        <v>632</v>
      </c>
    </row>
    <row r="7" spans="2:5" x14ac:dyDescent="0.25">
      <c r="B7" t="s">
        <v>269</v>
      </c>
    </row>
    <row r="8" spans="2:5" x14ac:dyDescent="0.25">
      <c r="B8" t="s">
        <v>270</v>
      </c>
    </row>
    <row r="9" spans="2:5" x14ac:dyDescent="0.25">
      <c r="B9" t="s">
        <v>271</v>
      </c>
    </row>
    <row r="10" spans="2:5" x14ac:dyDescent="0.25">
      <c r="B10" t="s">
        <v>272</v>
      </c>
    </row>
    <row r="11" spans="2:5" x14ac:dyDescent="0.25">
      <c r="B11" t="s">
        <v>273</v>
      </c>
    </row>
    <row r="13" spans="2:5" x14ac:dyDescent="0.25">
      <c r="B13" t="s">
        <v>274</v>
      </c>
    </row>
    <row r="14" spans="2:5" x14ac:dyDescent="0.25">
      <c r="B14" t="s">
        <v>275</v>
      </c>
    </row>
    <row r="15" spans="2:5" x14ac:dyDescent="0.25">
      <c r="B15" t="s">
        <v>276</v>
      </c>
    </row>
    <row r="16" spans="2:5" x14ac:dyDescent="0.25">
      <c r="B16" t="s">
        <v>277</v>
      </c>
    </row>
    <row r="17" spans="1:4" x14ac:dyDescent="0.25">
      <c r="B17" t="s">
        <v>278</v>
      </c>
    </row>
    <row r="18" spans="1:4" x14ac:dyDescent="0.25">
      <c r="B18" t="s">
        <v>279</v>
      </c>
    </row>
    <row r="19" spans="1:4" x14ac:dyDescent="0.25">
      <c r="B19" t="s">
        <v>280</v>
      </c>
    </row>
    <row r="21" spans="1:4" x14ac:dyDescent="0.25">
      <c r="B21" t="s">
        <v>281</v>
      </c>
    </row>
    <row r="22" spans="1:4" x14ac:dyDescent="0.25">
      <c r="B22" t="s">
        <v>282</v>
      </c>
    </row>
    <row r="23" spans="1:4" x14ac:dyDescent="0.25">
      <c r="B23" t="s">
        <v>283</v>
      </c>
    </row>
    <row r="25" spans="1:4" ht="0.75" customHeight="1" x14ac:dyDescent="0.25">
      <c r="A25" s="87" t="s">
        <v>284</v>
      </c>
      <c r="B25" s="88"/>
      <c r="C25" s="89"/>
    </row>
    <row r="26" spans="1:4" ht="24" customHeight="1" x14ac:dyDescent="0.25">
      <c r="A26" s="231" t="s">
        <v>284</v>
      </c>
      <c r="B26" s="232"/>
      <c r="C26" s="233"/>
    </row>
    <row r="27" spans="1:4" ht="30" x14ac:dyDescent="0.25">
      <c r="A27" s="90">
        <v>1</v>
      </c>
      <c r="B27" s="91" t="s">
        <v>327</v>
      </c>
      <c r="C27" s="83">
        <f>'District Data'!B3</f>
        <v>268</v>
      </c>
    </row>
    <row r="28" spans="1:4" ht="76.5" x14ac:dyDescent="0.25">
      <c r="A28" s="90">
        <v>2</v>
      </c>
      <c r="B28" s="19" t="s">
        <v>285</v>
      </c>
      <c r="C28" s="83">
        <f>'District Data'!B5</f>
        <v>10</v>
      </c>
    </row>
    <row r="29" spans="1:4" ht="30" x14ac:dyDescent="0.3">
      <c r="A29" s="234">
        <v>3</v>
      </c>
      <c r="B29" s="92" t="s">
        <v>634</v>
      </c>
      <c r="C29" s="236">
        <f>'District Data'!B7</f>
        <v>567140.01</v>
      </c>
      <c r="D29" s="85"/>
    </row>
    <row r="30" spans="1:4" x14ac:dyDescent="0.25">
      <c r="A30" s="235"/>
      <c r="B30" s="93" t="s">
        <v>635</v>
      </c>
      <c r="C30" s="237"/>
    </row>
    <row r="31" spans="1:4" ht="18" customHeight="1" x14ac:dyDescent="0.25">
      <c r="A31" s="90">
        <v>4</v>
      </c>
      <c r="B31" s="20" t="s">
        <v>286</v>
      </c>
      <c r="C31" s="84">
        <f>ROUND(IFERROR(C29/C27,0),2)</f>
        <v>2116.19</v>
      </c>
    </row>
    <row r="32" spans="1:4" ht="30" x14ac:dyDescent="0.25">
      <c r="A32" s="90">
        <v>5</v>
      </c>
      <c r="B32" s="94" t="s">
        <v>287</v>
      </c>
      <c r="C32" s="84">
        <f>(C31*C28)</f>
        <v>21161.9</v>
      </c>
    </row>
    <row r="33" spans="1:3" ht="24" customHeight="1" x14ac:dyDescent="0.25">
      <c r="A33" s="238" t="s">
        <v>288</v>
      </c>
      <c r="B33" s="239"/>
      <c r="C33" s="240"/>
    </row>
    <row r="34" spans="1:3" ht="30.75" customHeight="1" x14ac:dyDescent="0.25">
      <c r="A34" s="90">
        <v>1</v>
      </c>
      <c r="B34" s="91" t="s">
        <v>650</v>
      </c>
      <c r="C34" s="83">
        <f>'District Data'!B4</f>
        <v>90</v>
      </c>
    </row>
    <row r="35" spans="1:3" ht="45" x14ac:dyDescent="0.25">
      <c r="A35" s="90">
        <v>2</v>
      </c>
      <c r="B35" s="95" t="s">
        <v>649</v>
      </c>
      <c r="C35" s="21">
        <f>'District Data'!B6</f>
        <v>2</v>
      </c>
    </row>
    <row r="36" spans="1:3" ht="30" x14ac:dyDescent="0.25">
      <c r="A36" s="234">
        <v>3</v>
      </c>
      <c r="B36" s="96" t="s">
        <v>636</v>
      </c>
      <c r="C36" s="236">
        <f>'District Data'!B8</f>
        <v>39389.14</v>
      </c>
    </row>
    <row r="37" spans="1:3" x14ac:dyDescent="0.25">
      <c r="A37" s="235"/>
      <c r="B37" s="93" t="s">
        <v>637</v>
      </c>
      <c r="C37" s="237"/>
    </row>
    <row r="38" spans="1:3" x14ac:dyDescent="0.25">
      <c r="A38" s="90">
        <v>4</v>
      </c>
      <c r="B38" s="20" t="s">
        <v>286</v>
      </c>
      <c r="C38" s="84">
        <f>ROUND(IFERROR(C36/C34,0),2)</f>
        <v>437.66</v>
      </c>
    </row>
    <row r="39" spans="1:3" ht="30" x14ac:dyDescent="0.25">
      <c r="A39" s="90">
        <v>5</v>
      </c>
      <c r="B39" s="95" t="s">
        <v>289</v>
      </c>
      <c r="C39" s="84">
        <f>C38*C35</f>
        <v>875.32</v>
      </c>
    </row>
    <row r="41" spans="1:3" ht="21" x14ac:dyDescent="0.35">
      <c r="A41" s="229" t="s">
        <v>290</v>
      </c>
      <c r="B41" s="229"/>
      <c r="C41" s="229"/>
    </row>
    <row r="42" spans="1:3" ht="21" x14ac:dyDescent="0.35">
      <c r="A42" s="230">
        <f>C32+C39</f>
        <v>22037.22</v>
      </c>
      <c r="B42" s="230"/>
      <c r="C42" s="230"/>
    </row>
    <row r="43" spans="1:3" ht="2.25" customHeight="1" x14ac:dyDescent="0.25">
      <c r="B43" s="99">
        <f>A42</f>
        <v>22037.22</v>
      </c>
    </row>
    <row r="44" spans="1:3" x14ac:dyDescent="0.25">
      <c r="B44" s="99"/>
    </row>
  </sheetData>
  <sheetProtection algorithmName="SHA-512" hashValue="gibBd3wAdT28Pb8slADb3iwVpmsbJujjjSmZctqvE5x/+V50DF+EVjLIgm/oGG6yXxXViA4BCRDLfL1nocmCAQ==" saltValue="qXuzsTwSs4IY+w8SHVkORA==" spinCount="100000" sheet="1" objects="1" scenarios="1"/>
  <mergeCells count="8">
    <mergeCell ref="A41:C41"/>
    <mergeCell ref="A42:C42"/>
    <mergeCell ref="A26:C26"/>
    <mergeCell ref="A29:A30"/>
    <mergeCell ref="C29:C30"/>
    <mergeCell ref="A33:C33"/>
    <mergeCell ref="A36:A37"/>
    <mergeCell ref="C36:C37"/>
  </mergeCells>
  <hyperlinks>
    <hyperlink ref="B30" r:id="rId1" xr:uid="{6BD61C68-2DC7-4E60-9FAD-FF42D87C32A6}"/>
    <hyperlink ref="B37" r:id="rId2" xr:uid="{2CB62578-5CD1-4D91-908A-4AFA6D5C4D67}"/>
    <hyperlink ref="C5" r:id="rId3" xr:uid="{B1BB5224-8A48-40BF-BEDB-4AAD27497BBC}"/>
  </hyperlinks>
  <pageMargins left="0.7" right="0.7" top="0.25" bottom="0.25" header="0.3" footer="0.3"/>
  <pageSetup scale="92"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071A5-71C0-4899-8F3C-6ADE65313075}">
  <sheetPr codeName="Sheet4">
    <tabColor theme="4" tint="-0.249977111117893"/>
    <pageSetUpPr fitToPage="1"/>
  </sheetPr>
  <dimension ref="A5:L29"/>
  <sheetViews>
    <sheetView topLeftCell="A28" zoomScaleNormal="100" zoomScaleSheetLayoutView="118" workbookViewId="0">
      <selection activeCell="O29" sqref="O29"/>
    </sheetView>
  </sheetViews>
  <sheetFormatPr defaultRowHeight="15" x14ac:dyDescent="0.25"/>
  <cols>
    <col min="1" max="1" width="54" customWidth="1"/>
    <col min="2" max="2" width="17.140625" customWidth="1"/>
    <col min="6" max="6" width="12.5703125" bestFit="1" customWidth="1"/>
  </cols>
  <sheetData>
    <row r="5" spans="1:12" ht="18.75" x14ac:dyDescent="0.25">
      <c r="A5" s="242" t="s">
        <v>291</v>
      </c>
      <c r="B5" s="243"/>
      <c r="C5" s="243"/>
      <c r="D5" s="243"/>
      <c r="E5" s="243"/>
      <c r="F5" s="243"/>
      <c r="G5" s="243"/>
      <c r="H5" s="244"/>
      <c r="I5" s="103"/>
      <c r="J5" s="103"/>
      <c r="K5" s="103"/>
      <c r="L5" s="103"/>
    </row>
    <row r="6" spans="1:12" ht="18.75" x14ac:dyDescent="0.3">
      <c r="A6" s="245" t="s">
        <v>292</v>
      </c>
      <c r="B6" s="245"/>
      <c r="C6" s="245"/>
      <c r="D6" s="245"/>
      <c r="E6" s="245"/>
      <c r="F6" s="245"/>
      <c r="G6" s="245"/>
      <c r="H6" s="245"/>
      <c r="I6" s="104"/>
      <c r="J6" s="104"/>
      <c r="K6" s="104"/>
      <c r="L6" s="104"/>
    </row>
    <row r="8" spans="1:12" ht="18.75" x14ac:dyDescent="0.3">
      <c r="B8" s="128" t="s">
        <v>633</v>
      </c>
    </row>
    <row r="9" spans="1:12" ht="18.75" x14ac:dyDescent="0.3">
      <c r="A9" s="246" t="str">
        <f>'District Data'!B15</f>
        <v>9999 SAMPLE DISTRICT</v>
      </c>
      <c r="B9" s="246"/>
      <c r="C9" s="246"/>
      <c r="D9" s="246"/>
      <c r="E9" s="246"/>
      <c r="F9" s="246"/>
      <c r="G9" s="246"/>
      <c r="H9" s="246"/>
      <c r="I9" s="105"/>
    </row>
    <row r="12" spans="1:12" x14ac:dyDescent="0.25">
      <c r="A12" s="108"/>
      <c r="B12" s="70" t="s">
        <v>638</v>
      </c>
      <c r="C12" s="71"/>
      <c r="D12" s="72"/>
      <c r="E12" s="71"/>
      <c r="F12" s="71"/>
      <c r="G12" s="71"/>
      <c r="H12" s="72"/>
      <c r="I12" s="97"/>
      <c r="J12" s="97"/>
      <c r="K12" s="97"/>
    </row>
    <row r="13" spans="1:12" ht="18.75" x14ac:dyDescent="0.3">
      <c r="A13" s="250" t="s">
        <v>293</v>
      </c>
      <c r="B13" s="251"/>
      <c r="C13" s="251"/>
      <c r="D13" s="251"/>
      <c r="E13" s="251"/>
      <c r="F13" s="251"/>
      <c r="G13" s="251"/>
      <c r="H13" s="252"/>
      <c r="I13" s="106"/>
      <c r="J13" s="106"/>
      <c r="K13" s="106"/>
    </row>
    <row r="14" spans="1:12" x14ac:dyDescent="0.25">
      <c r="A14" s="98"/>
      <c r="B14" s="68" t="s">
        <v>639</v>
      </c>
      <c r="C14" s="97"/>
      <c r="D14" s="69"/>
      <c r="E14" s="97"/>
      <c r="F14" s="97"/>
      <c r="G14" s="97"/>
      <c r="H14" s="69"/>
      <c r="I14" s="97"/>
      <c r="J14" s="97"/>
      <c r="K14" s="97"/>
    </row>
    <row r="15" spans="1:12" x14ac:dyDescent="0.25">
      <c r="A15" s="253" t="s">
        <v>294</v>
      </c>
      <c r="B15" s="254"/>
      <c r="C15" s="254"/>
      <c r="D15" s="254"/>
      <c r="E15" s="254"/>
      <c r="F15" s="254"/>
      <c r="G15" s="254"/>
      <c r="H15" s="255"/>
      <c r="I15" s="97"/>
      <c r="J15" s="97"/>
      <c r="K15" s="97"/>
    </row>
    <row r="16" spans="1:12" x14ac:dyDescent="0.25">
      <c r="A16" s="253" t="s">
        <v>295</v>
      </c>
      <c r="B16" s="254"/>
      <c r="C16" s="254"/>
      <c r="D16" s="254"/>
      <c r="E16" s="254"/>
      <c r="F16" s="254"/>
      <c r="G16" s="254"/>
      <c r="H16" s="255"/>
      <c r="I16" s="97"/>
      <c r="J16" s="97"/>
      <c r="K16" s="97"/>
    </row>
    <row r="17" spans="1:12" x14ac:dyDescent="0.25">
      <c r="A17" s="256" t="s">
        <v>640</v>
      </c>
      <c r="B17" s="257"/>
      <c r="C17" s="257"/>
      <c r="D17" s="257"/>
      <c r="E17" s="257"/>
      <c r="F17" s="257"/>
      <c r="G17" s="257"/>
      <c r="H17" s="258"/>
      <c r="I17" s="107"/>
      <c r="J17" s="107"/>
      <c r="K17" s="107"/>
    </row>
    <row r="21" spans="1:12" ht="30" customHeight="1" x14ac:dyDescent="0.25">
      <c r="A21" s="247" t="s">
        <v>593</v>
      </c>
      <c r="B21" s="248"/>
      <c r="C21" s="248"/>
      <c r="D21" s="248"/>
      <c r="E21" s="248"/>
      <c r="F21" s="248"/>
      <c r="G21" s="248"/>
      <c r="H21" s="249"/>
      <c r="I21" s="102"/>
      <c r="J21" s="102"/>
      <c r="K21" s="102"/>
      <c r="L21" s="102"/>
    </row>
    <row r="24" spans="1:12" x14ac:dyDescent="0.25">
      <c r="A24" t="str">
        <f>'District Data'!B15</f>
        <v>9999 SAMPLE DISTRICT</v>
      </c>
      <c r="B24" s="260" t="str">
        <f>'District Data'!B13</f>
        <v>Required</v>
      </c>
      <c r="C24" s="260"/>
      <c r="D24" s="254" t="s">
        <v>594</v>
      </c>
      <c r="E24" s="259"/>
      <c r="F24" s="119">
        <f>'District Data'!B9</f>
        <v>90979.37</v>
      </c>
      <c r="G24" s="67" t="s">
        <v>624</v>
      </c>
    </row>
    <row r="27" spans="1:12" x14ac:dyDescent="0.25">
      <c r="A27" t="str">
        <f>'District Data'!B15</f>
        <v>9999 SAMPLE DISTRICT</v>
      </c>
      <c r="B27" s="121" t="s">
        <v>592</v>
      </c>
      <c r="C27" s="254" t="s">
        <v>598</v>
      </c>
      <c r="D27" s="254"/>
      <c r="E27" s="254"/>
      <c r="F27" s="78">
        <f>'District Data'!B14</f>
        <v>90979.372499999998</v>
      </c>
      <c r="G27" s="254" t="s">
        <v>595</v>
      </c>
      <c r="H27" s="254"/>
    </row>
    <row r="28" spans="1:12" ht="14.25" customHeight="1" x14ac:dyDescent="0.25">
      <c r="B28" s="109" t="s">
        <v>626</v>
      </c>
      <c r="C28" s="109"/>
    </row>
    <row r="29" spans="1:12" ht="108.75" customHeight="1" x14ac:dyDescent="0.25">
      <c r="B29" s="241" t="s">
        <v>627</v>
      </c>
      <c r="C29" s="241"/>
    </row>
  </sheetData>
  <sheetProtection algorithmName="SHA-512" hashValue="Gwt99HjKiJ+mc3uFiFyLZHdpdaDa4y7pXaS+yXA/yxbCfjapD6wEImeI02D2A2fMQ95BKuReQeKbBsZaTSfGFQ==" saltValue="+A0B4TVOQJEiDj9Az31ftA==" spinCount="100000" sheet="1" objects="1" scenarios="1"/>
  <mergeCells count="13">
    <mergeCell ref="B29:C29"/>
    <mergeCell ref="A5:H5"/>
    <mergeCell ref="A6:H6"/>
    <mergeCell ref="A9:H9"/>
    <mergeCell ref="A21:H21"/>
    <mergeCell ref="A13:H13"/>
    <mergeCell ref="A15:H15"/>
    <mergeCell ref="A16:H16"/>
    <mergeCell ref="A17:H17"/>
    <mergeCell ref="C27:E27"/>
    <mergeCell ref="G27:H27"/>
    <mergeCell ref="D24:E24"/>
    <mergeCell ref="B24:C24"/>
  </mergeCells>
  <hyperlinks>
    <hyperlink ref="A17" r:id="rId1" display="https://arksped.ade.arkansas.gov/documents/fundingFinance/FY2122-CCEIS-Prelim-Chart.pdf" xr:uid="{2AB4F748-9768-4B60-B148-AEA20E6A147C}"/>
    <hyperlink ref="B8" r:id="rId2" xr:uid="{443CA32B-AC0F-49E3-A6DA-2D428E71AE43}"/>
    <hyperlink ref="A17:H17" r:id="rId3" display="FY2223-CCEIS-Prelim-Chart.pdf (arkansas.gov)" xr:uid="{127704C0-9041-41B0-B1C9-82AC6C33178D}"/>
  </hyperlinks>
  <pageMargins left="0.45" right="0.45" top="0.75" bottom="0.75" header="0.3" footer="0.3"/>
  <pageSetup scale="74" orientation="portrait" r:id="rId4"/>
  <colBreaks count="1" manualBreakCount="1">
    <brk id="9" max="1048575" man="1"/>
  </colBreaks>
  <drawing r:id="rId5"/>
  <extLst>
    <ext xmlns:x14="http://schemas.microsoft.com/office/spreadsheetml/2009/9/main" uri="{CCE6A557-97BC-4b89-ADB6-D9C93CAAB3DF}">
      <x14:dataValidations xmlns:xm="http://schemas.microsoft.com/office/excel/2006/main" xWindow="461" yWindow="886" count="1">
        <x14:dataValidation type="list" allowBlank="1" showErrorMessage="1" xr:uid="{77490321-EDE9-4FC4-AB34-82594ACDF44E}">
          <x14:formula1>
            <xm:f>Master!$A$266:$A$268</xm:f>
          </x14:formula1>
          <xm:sqref>B27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A55FB-294C-4ABB-842D-F694179FB06F}">
  <sheetPr codeName="Sheet5">
    <tabColor theme="7" tint="0.39997558519241921"/>
  </sheetPr>
  <dimension ref="A2:C42"/>
  <sheetViews>
    <sheetView topLeftCell="A23" zoomScale="130" zoomScaleNormal="130" workbookViewId="0">
      <selection activeCell="C33" sqref="C33"/>
    </sheetView>
  </sheetViews>
  <sheetFormatPr defaultRowHeight="15" x14ac:dyDescent="0.25"/>
  <cols>
    <col min="1" max="1" width="11.140625" customWidth="1"/>
    <col min="2" max="2" width="58.42578125" customWidth="1"/>
    <col min="3" max="3" width="23.140625" customWidth="1"/>
  </cols>
  <sheetData>
    <row r="2" spans="2:3" ht="23.25" x14ac:dyDescent="0.25">
      <c r="B2" s="17" t="s">
        <v>318</v>
      </c>
      <c r="C2" s="18"/>
    </row>
    <row r="3" spans="2:3" ht="18.75" x14ac:dyDescent="0.3">
      <c r="B3" s="262" t="s">
        <v>633</v>
      </c>
      <c r="C3" s="262"/>
    </row>
    <row r="4" spans="2:3" ht="18.75" x14ac:dyDescent="0.3">
      <c r="B4" s="261" t="str">
        <f>'District Data'!B15</f>
        <v>9999 SAMPLE DISTRICT</v>
      </c>
      <c r="C4" s="261"/>
    </row>
    <row r="6" spans="2:3" x14ac:dyDescent="0.25">
      <c r="B6" t="s">
        <v>317</v>
      </c>
    </row>
    <row r="7" spans="2:3" x14ac:dyDescent="0.25">
      <c r="B7" t="s">
        <v>316</v>
      </c>
    </row>
    <row r="8" spans="2:3" x14ac:dyDescent="0.25">
      <c r="B8" t="s">
        <v>315</v>
      </c>
    </row>
    <row r="9" spans="2:3" x14ac:dyDescent="0.25">
      <c r="B9" t="s">
        <v>314</v>
      </c>
    </row>
    <row r="11" spans="2:3" x14ac:dyDescent="0.25">
      <c r="B11" t="s">
        <v>313</v>
      </c>
    </row>
    <row r="12" spans="2:3" x14ac:dyDescent="0.25">
      <c r="B12" t="s">
        <v>312</v>
      </c>
    </row>
    <row r="13" spans="2:3" x14ac:dyDescent="0.25">
      <c r="B13" t="s">
        <v>311</v>
      </c>
    </row>
    <row r="14" spans="2:3" x14ac:dyDescent="0.25">
      <c r="B14" t="s">
        <v>310</v>
      </c>
    </row>
    <row r="15" spans="2:3" x14ac:dyDescent="0.25">
      <c r="B15" t="s">
        <v>309</v>
      </c>
    </row>
    <row r="16" spans="2:3" x14ac:dyDescent="0.25">
      <c r="B16" t="s">
        <v>308</v>
      </c>
    </row>
    <row r="17" spans="1:3" x14ac:dyDescent="0.25">
      <c r="B17" t="s">
        <v>307</v>
      </c>
    </row>
    <row r="18" spans="1:3" x14ac:dyDescent="0.25">
      <c r="B18" t="s">
        <v>306</v>
      </c>
    </row>
    <row r="19" spans="1:3" x14ac:dyDescent="0.25">
      <c r="B19" t="s">
        <v>305</v>
      </c>
    </row>
    <row r="21" spans="1:3" x14ac:dyDescent="0.25">
      <c r="B21" t="s">
        <v>304</v>
      </c>
    </row>
    <row r="22" spans="1:3" x14ac:dyDescent="0.25">
      <c r="B22" t="s">
        <v>303</v>
      </c>
    </row>
    <row r="23" spans="1:3" x14ac:dyDescent="0.25">
      <c r="B23" t="s">
        <v>302</v>
      </c>
    </row>
    <row r="24" spans="1:3" x14ac:dyDescent="0.25">
      <c r="B24" t="s">
        <v>629</v>
      </c>
    </row>
    <row r="26" spans="1:3" ht="18.75" x14ac:dyDescent="0.25">
      <c r="B26" s="31" t="s">
        <v>301</v>
      </c>
      <c r="C26" s="31"/>
    </row>
    <row r="28" spans="1:3" ht="21" x14ac:dyDescent="0.35">
      <c r="B28" s="30" t="s">
        <v>300</v>
      </c>
    </row>
    <row r="29" spans="1:3" ht="15.75" x14ac:dyDescent="0.25">
      <c r="A29" s="27"/>
      <c r="B29" s="23" t="s">
        <v>630</v>
      </c>
      <c r="C29" s="22" t="s">
        <v>296</v>
      </c>
    </row>
    <row r="30" spans="1:3" ht="15.75" x14ac:dyDescent="0.25">
      <c r="A30" s="27"/>
      <c r="B30" s="23" t="s">
        <v>631</v>
      </c>
      <c r="C30" s="22" t="s">
        <v>296</v>
      </c>
    </row>
    <row r="31" spans="1:3" ht="15.75" x14ac:dyDescent="0.25">
      <c r="A31" s="27"/>
      <c r="C31" s="25"/>
    </row>
    <row r="32" spans="1:3" ht="21" x14ac:dyDescent="0.35">
      <c r="A32" s="27"/>
      <c r="B32" s="29" t="s">
        <v>299</v>
      </c>
      <c r="C32" s="25"/>
    </row>
    <row r="33" spans="1:3" ht="15.75" x14ac:dyDescent="0.25">
      <c r="A33" s="27"/>
      <c r="B33" s="23" t="s">
        <v>630</v>
      </c>
      <c r="C33" s="120"/>
    </row>
    <row r="34" spans="1:3" ht="15.75" x14ac:dyDescent="0.25">
      <c r="A34" s="27"/>
      <c r="B34" s="23" t="s">
        <v>631</v>
      </c>
      <c r="C34" s="22">
        <f>'District Data'!B10</f>
        <v>1353051.98</v>
      </c>
    </row>
    <row r="35" spans="1:3" ht="15.75" x14ac:dyDescent="0.25">
      <c r="A35" s="27"/>
      <c r="C35" s="25"/>
    </row>
    <row r="36" spans="1:3" ht="21" x14ac:dyDescent="0.35">
      <c r="A36" s="27"/>
      <c r="B36" s="29" t="s">
        <v>298</v>
      </c>
      <c r="C36" s="25"/>
    </row>
    <row r="37" spans="1:3" ht="15.75" x14ac:dyDescent="0.25">
      <c r="A37" s="27"/>
      <c r="B37" s="23" t="s">
        <v>630</v>
      </c>
      <c r="C37" s="22" t="s">
        <v>296</v>
      </c>
    </row>
    <row r="38" spans="1:3" ht="15.75" x14ac:dyDescent="0.25">
      <c r="A38" s="27"/>
      <c r="B38" s="23" t="s">
        <v>631</v>
      </c>
      <c r="C38" s="22" t="s">
        <v>296</v>
      </c>
    </row>
    <row r="39" spans="1:3" ht="15.75" x14ac:dyDescent="0.25">
      <c r="A39" s="27"/>
      <c r="B39" s="28"/>
      <c r="C39" s="25"/>
    </row>
    <row r="40" spans="1:3" ht="21" x14ac:dyDescent="0.35">
      <c r="A40" s="27"/>
      <c r="B40" s="26" t="s">
        <v>297</v>
      </c>
      <c r="C40" s="25"/>
    </row>
    <row r="41" spans="1:3" ht="15.75" x14ac:dyDescent="0.25">
      <c r="A41" s="24"/>
      <c r="B41" s="23" t="s">
        <v>630</v>
      </c>
      <c r="C41" s="22" t="s">
        <v>296</v>
      </c>
    </row>
    <row r="42" spans="1:3" ht="15.75" x14ac:dyDescent="0.25">
      <c r="A42" s="24"/>
      <c r="B42" s="23" t="s">
        <v>631</v>
      </c>
      <c r="C42" s="22" t="s">
        <v>296</v>
      </c>
    </row>
  </sheetData>
  <sheetProtection algorithmName="SHA-512" hashValue="PbW/UxSEoBblmXJ7rDJrTDe4juYS3klAz2XYIKaPJwxKCr0idjzxqU6EdYOrkccxJMuzTYtsVL4ruz+EiLmpwQ==" saltValue="ju0p8Gq03Wgf/s0+FDJWXg==" spinCount="100000" sheet="1" objects="1" scenarios="1"/>
  <mergeCells count="2">
    <mergeCell ref="B4:C4"/>
    <mergeCell ref="B3:C3"/>
  </mergeCells>
  <conditionalFormatting sqref="C33">
    <cfRule type="expression" dxfId="11" priority="1">
      <formula>$C$33&gt;=$C$34</formula>
    </cfRule>
    <cfRule type="expression" dxfId="10" priority="2">
      <formula>$C$33&lt;$C$34</formula>
    </cfRule>
  </conditionalFormatting>
  <hyperlinks>
    <hyperlink ref="B3:C3" r:id="rId1" display="Link to guide" xr:uid="{E00CE36D-970A-4547-A045-F9038309F803}"/>
  </hyperlinks>
  <pageMargins left="0.45" right="0.7" top="0.75" bottom="0.75" header="0.3" footer="0.3"/>
  <pageSetup scale="9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24303-7E8A-427B-8355-DB8716ECDA84}">
  <sheetPr codeName="Sheet6">
    <tabColor rgb="FFFFFF00"/>
  </sheetPr>
  <dimension ref="A1:S322"/>
  <sheetViews>
    <sheetView topLeftCell="A11" zoomScale="70" zoomScaleNormal="70" workbookViewId="0">
      <selection activeCell="D26" sqref="D26"/>
    </sheetView>
  </sheetViews>
  <sheetFormatPr defaultColWidth="9.28515625" defaultRowHeight="15" x14ac:dyDescent="0.25"/>
  <cols>
    <col min="3" max="3" width="33.7109375" customWidth="1"/>
    <col min="4" max="8" width="29.7109375" customWidth="1"/>
    <col min="9" max="9" width="25.5703125" customWidth="1"/>
    <col min="10" max="10" width="29.7109375" customWidth="1"/>
    <col min="11" max="11" width="25.7109375" customWidth="1"/>
    <col min="12" max="12" width="27" customWidth="1"/>
    <col min="13" max="13" width="21.28515625" customWidth="1"/>
    <col min="14" max="16" width="9.28515625" customWidth="1"/>
  </cols>
  <sheetData>
    <row r="1" spans="1:19" ht="18" x14ac:dyDescent="0.25">
      <c r="A1" s="296" t="s">
        <v>319</v>
      </c>
      <c r="B1" s="296"/>
      <c r="C1" s="296"/>
      <c r="D1" s="296"/>
      <c r="E1" s="296"/>
      <c r="F1" s="296"/>
      <c r="G1" s="296"/>
      <c r="H1" s="296"/>
      <c r="I1" s="296"/>
      <c r="J1" s="296"/>
      <c r="K1" s="296"/>
      <c r="L1" s="296"/>
      <c r="M1" s="296"/>
      <c r="N1" s="33"/>
      <c r="O1" s="33"/>
      <c r="P1" s="33"/>
      <c r="Q1" s="33"/>
      <c r="R1" s="33"/>
      <c r="S1" s="33"/>
    </row>
    <row r="2" spans="1:19" ht="18" customHeight="1" x14ac:dyDescent="0.25">
      <c r="A2" s="296" t="s">
        <v>622</v>
      </c>
      <c r="B2" s="296"/>
      <c r="C2" s="296"/>
      <c r="D2" s="296"/>
      <c r="E2" s="296"/>
      <c r="F2" s="296"/>
      <c r="G2" s="296"/>
      <c r="H2" s="296"/>
      <c r="I2" s="296"/>
      <c r="J2" s="296"/>
      <c r="K2" s="296"/>
      <c r="L2" s="296"/>
      <c r="M2" s="296"/>
      <c r="N2" s="34"/>
      <c r="O2" s="34"/>
      <c r="P2" s="34"/>
      <c r="Q2" s="34"/>
      <c r="R2" s="34"/>
      <c r="S2" s="34"/>
    </row>
    <row r="3" spans="1:19" ht="19.5" customHeight="1" x14ac:dyDescent="0.3">
      <c r="A3" s="35"/>
      <c r="B3" s="35"/>
      <c r="C3" s="35"/>
      <c r="D3" s="35"/>
      <c r="E3" s="35"/>
      <c r="F3" s="35"/>
      <c r="G3" s="297" t="s">
        <v>320</v>
      </c>
      <c r="H3" s="297"/>
      <c r="I3" s="298" t="str">
        <f>'District Data'!B15</f>
        <v>9999 SAMPLE DISTRICT</v>
      </c>
      <c r="J3" s="298"/>
      <c r="K3" s="298"/>
      <c r="L3" s="52"/>
      <c r="M3" s="52"/>
      <c r="N3" s="38"/>
      <c r="O3" s="38"/>
      <c r="P3" s="38"/>
      <c r="Q3" s="38"/>
      <c r="R3" s="38"/>
      <c r="S3" s="38"/>
    </row>
    <row r="4" spans="1:19" ht="19.5" customHeight="1" x14ac:dyDescent="0.3">
      <c r="A4" s="35"/>
      <c r="B4" s="35"/>
      <c r="C4" s="35"/>
      <c r="D4" s="35"/>
      <c r="E4" s="35"/>
      <c r="F4" s="35"/>
      <c r="G4" s="36"/>
      <c r="H4" s="36"/>
      <c r="I4" s="39"/>
      <c r="J4" s="39"/>
      <c r="K4" s="37"/>
      <c r="L4" s="37"/>
      <c r="M4" s="37"/>
      <c r="N4" s="38"/>
      <c r="O4" s="38"/>
      <c r="P4" s="38"/>
      <c r="Q4" s="38"/>
      <c r="R4" s="38"/>
      <c r="S4" s="38"/>
    </row>
    <row r="5" spans="1:19" ht="19.5" customHeight="1" x14ac:dyDescent="0.3">
      <c r="A5" s="35"/>
      <c r="B5" s="35"/>
      <c r="C5" s="35"/>
      <c r="D5" s="35"/>
      <c r="E5" s="35"/>
      <c r="F5" s="35"/>
      <c r="G5" s="36"/>
      <c r="H5" s="36"/>
      <c r="I5" s="39"/>
      <c r="J5" s="39"/>
      <c r="K5" s="37"/>
      <c r="L5" s="37"/>
      <c r="M5" s="37"/>
      <c r="N5" s="38"/>
      <c r="O5" s="38"/>
      <c r="P5" s="38"/>
      <c r="Q5" s="38"/>
      <c r="R5" s="38"/>
      <c r="S5" s="38"/>
    </row>
    <row r="6" spans="1:19" ht="19.5" customHeight="1" x14ac:dyDescent="0.35">
      <c r="A6" s="40" t="s">
        <v>642</v>
      </c>
      <c r="B6" s="40"/>
      <c r="C6" s="40"/>
      <c r="D6" s="41"/>
      <c r="E6" s="41"/>
      <c r="G6" s="134" t="s">
        <v>641</v>
      </c>
      <c r="H6" s="43"/>
      <c r="I6" s="43"/>
      <c r="J6" s="44"/>
      <c r="K6" s="37"/>
      <c r="L6" s="37"/>
      <c r="M6" s="37"/>
      <c r="N6" s="38"/>
      <c r="O6" s="38"/>
      <c r="P6" s="38"/>
      <c r="Q6" s="38"/>
      <c r="R6" s="38"/>
      <c r="S6" s="38"/>
    </row>
    <row r="7" spans="1:19" ht="19.5" customHeight="1" x14ac:dyDescent="0.3">
      <c r="A7" s="35"/>
      <c r="B7" s="35"/>
      <c r="C7" s="35"/>
      <c r="D7" s="35"/>
      <c r="E7" s="35"/>
      <c r="F7" s="35"/>
      <c r="G7" s="36"/>
      <c r="H7" s="36"/>
      <c r="I7" s="39"/>
      <c r="J7" s="39"/>
      <c r="K7" s="37"/>
      <c r="L7" s="37"/>
      <c r="M7" s="37"/>
      <c r="N7" s="38"/>
      <c r="O7" s="38"/>
      <c r="P7" s="38"/>
      <c r="Q7" s="38"/>
      <c r="R7" s="38"/>
      <c r="S7" s="38"/>
    </row>
    <row r="8" spans="1:19" ht="89.25" customHeight="1" x14ac:dyDescent="0.25">
      <c r="A8" s="299" t="s">
        <v>321</v>
      </c>
      <c r="B8" s="299"/>
      <c r="C8" s="299"/>
      <c r="D8" s="299"/>
      <c r="E8" s="299"/>
      <c r="F8" s="299"/>
      <c r="G8" s="299"/>
      <c r="H8" s="299"/>
      <c r="I8" s="299"/>
      <c r="J8" s="299"/>
      <c r="K8" s="299"/>
      <c r="L8" s="299"/>
      <c r="M8" s="299"/>
      <c r="N8" s="38"/>
      <c r="O8" s="38"/>
      <c r="P8" s="38"/>
      <c r="Q8" s="38"/>
      <c r="R8" s="38"/>
      <c r="S8" s="38"/>
    </row>
    <row r="9" spans="1:19" ht="26.25" x14ac:dyDescent="0.4">
      <c r="A9" s="300"/>
      <c r="B9" s="300"/>
      <c r="C9" s="46"/>
      <c r="D9" s="45"/>
      <c r="E9" s="45"/>
      <c r="H9" s="46"/>
      <c r="I9" s="45"/>
      <c r="J9" s="45"/>
      <c r="K9" s="45"/>
      <c r="L9" s="45"/>
      <c r="M9" s="45"/>
      <c r="N9" s="38"/>
      <c r="O9" s="38"/>
      <c r="P9" s="38"/>
      <c r="Q9" s="38"/>
      <c r="R9" s="38"/>
      <c r="S9" s="38"/>
    </row>
    <row r="10" spans="1:19" ht="18" customHeight="1" x14ac:dyDescent="0.25">
      <c r="A10" s="289" t="s">
        <v>623</v>
      </c>
      <c r="B10" s="289"/>
      <c r="C10" s="289"/>
      <c r="D10" s="289"/>
      <c r="E10" s="289"/>
      <c r="F10" s="289"/>
      <c r="G10" s="289"/>
      <c r="H10" s="289"/>
      <c r="I10" s="289"/>
      <c r="J10" s="289"/>
      <c r="K10" s="289"/>
      <c r="L10" s="289"/>
      <c r="M10" s="289"/>
      <c r="N10" s="48"/>
      <c r="O10" s="48"/>
      <c r="P10" s="48"/>
      <c r="Q10" s="48"/>
      <c r="R10" s="48"/>
      <c r="S10" s="48"/>
    </row>
    <row r="11" spans="1:19" ht="18" customHeight="1" x14ac:dyDescent="0.25">
      <c r="A11" s="301" t="s">
        <v>602</v>
      </c>
      <c r="B11" s="302"/>
      <c r="C11" s="302"/>
      <c r="D11" s="303" t="s">
        <v>603</v>
      </c>
      <c r="E11" s="290" t="s">
        <v>613</v>
      </c>
      <c r="F11" s="291"/>
      <c r="G11" s="291"/>
      <c r="H11" s="291"/>
      <c r="I11" s="291"/>
      <c r="J11" s="291"/>
      <c r="K11" s="291"/>
      <c r="L11" s="291"/>
      <c r="M11" s="292"/>
      <c r="N11" s="48"/>
      <c r="O11" s="48"/>
      <c r="P11" s="48"/>
      <c r="Q11" s="48"/>
      <c r="R11" s="48"/>
      <c r="S11" s="48"/>
    </row>
    <row r="12" spans="1:19" ht="18" customHeight="1" x14ac:dyDescent="0.25">
      <c r="A12" s="302"/>
      <c r="B12" s="302"/>
      <c r="C12" s="302"/>
      <c r="D12" s="304"/>
      <c r="E12" s="293"/>
      <c r="F12" s="294"/>
      <c r="G12" s="294"/>
      <c r="H12" s="294"/>
      <c r="I12" s="294"/>
      <c r="J12" s="294"/>
      <c r="K12" s="294"/>
      <c r="L12" s="294"/>
      <c r="M12" s="295"/>
      <c r="N12" s="48"/>
      <c r="O12" s="48"/>
      <c r="P12" s="48"/>
      <c r="Q12" s="48"/>
      <c r="R12" s="48"/>
      <c r="S12" s="48"/>
    </row>
    <row r="13" spans="1:19" ht="18" customHeight="1" x14ac:dyDescent="0.25">
      <c r="A13" s="309"/>
      <c r="B13" s="309"/>
      <c r="C13" s="309"/>
      <c r="D13" s="309"/>
      <c r="E13" s="305" t="s">
        <v>615</v>
      </c>
      <c r="F13" s="305"/>
      <c r="G13" s="305"/>
      <c r="H13" s="305"/>
      <c r="I13" s="305"/>
      <c r="J13" s="305"/>
      <c r="K13" s="305"/>
      <c r="L13" s="305"/>
      <c r="M13" s="305"/>
      <c r="N13" s="48"/>
      <c r="O13" s="48"/>
      <c r="P13" s="48"/>
      <c r="Q13" s="48"/>
      <c r="R13" s="48"/>
      <c r="S13" s="48"/>
    </row>
    <row r="14" spans="1:19" ht="50.1" customHeight="1" x14ac:dyDescent="0.25">
      <c r="A14" s="286" t="s">
        <v>600</v>
      </c>
      <c r="B14" s="287"/>
      <c r="C14" s="288"/>
      <c r="D14" s="101">
        <f>'FY23-24 PSPS Set Aside'!B43</f>
        <v>22037.22</v>
      </c>
      <c r="E14" s="273"/>
      <c r="F14" s="274"/>
      <c r="G14" s="274"/>
      <c r="H14" s="274"/>
      <c r="I14" s="274"/>
      <c r="J14" s="274"/>
      <c r="K14" s="274"/>
      <c r="L14" s="274"/>
      <c r="M14" s="275"/>
    </row>
    <row r="15" spans="1:19" ht="18" x14ac:dyDescent="0.25">
      <c r="A15" s="267"/>
      <c r="B15" s="268"/>
      <c r="C15" s="268"/>
      <c r="D15" s="268"/>
      <c r="E15" s="268"/>
      <c r="F15" s="268"/>
      <c r="G15" s="268"/>
      <c r="H15" s="268"/>
      <c r="I15" s="268"/>
      <c r="J15" s="268"/>
      <c r="K15" s="268"/>
      <c r="L15" s="268"/>
      <c r="M15" s="269"/>
    </row>
    <row r="16" spans="1:19" ht="50.1" customHeight="1" x14ac:dyDescent="0.25">
      <c r="A16" s="286" t="s">
        <v>601</v>
      </c>
      <c r="B16" s="287"/>
      <c r="C16" s="288"/>
      <c r="D16" s="101">
        <f>'District Data'!B9</f>
        <v>90979.37</v>
      </c>
      <c r="E16" s="273"/>
      <c r="F16" s="274"/>
      <c r="G16" s="274"/>
      <c r="H16" s="274"/>
      <c r="I16" s="274"/>
      <c r="J16" s="274"/>
      <c r="K16" s="274"/>
      <c r="L16" s="274"/>
      <c r="M16" s="275"/>
    </row>
    <row r="17" spans="1:14" ht="18" x14ac:dyDescent="0.25">
      <c r="A17" s="267"/>
      <c r="B17" s="268"/>
      <c r="C17" s="268"/>
      <c r="D17" s="268"/>
      <c r="E17" s="268"/>
      <c r="F17" s="268"/>
      <c r="G17" s="268"/>
      <c r="H17" s="268"/>
      <c r="I17" s="268"/>
      <c r="J17" s="268"/>
      <c r="K17" s="268"/>
      <c r="L17" s="268"/>
      <c r="M17" s="269"/>
    </row>
    <row r="18" spans="1:14" ht="50.25" customHeight="1" x14ac:dyDescent="0.25">
      <c r="A18" s="286" t="s">
        <v>617</v>
      </c>
      <c r="B18" s="287"/>
      <c r="C18" s="288"/>
      <c r="D18" s="122"/>
      <c r="E18" s="227" t="s">
        <v>628</v>
      </c>
      <c r="F18" s="226">
        <f>'District Data'!B14</f>
        <v>90979.372499999998</v>
      </c>
      <c r="G18" s="274"/>
      <c r="H18" s="274"/>
      <c r="I18" s="274"/>
      <c r="J18" s="274"/>
      <c r="K18" s="274"/>
      <c r="L18" s="274"/>
      <c r="M18" s="275"/>
    </row>
    <row r="19" spans="1:14" ht="18" x14ac:dyDescent="0.25">
      <c r="A19" s="313" t="s">
        <v>614</v>
      </c>
      <c r="B19" s="314"/>
      <c r="C19" s="314"/>
      <c r="D19" s="314"/>
      <c r="E19" s="314"/>
      <c r="F19" s="314"/>
      <c r="G19" s="314"/>
      <c r="H19" s="314"/>
      <c r="I19" s="314"/>
      <c r="J19" s="314"/>
      <c r="K19" s="314"/>
      <c r="L19" s="314"/>
      <c r="M19" s="315"/>
    </row>
    <row r="20" spans="1:14" ht="50.1" customHeight="1" x14ac:dyDescent="0.25">
      <c r="A20" s="286" t="s">
        <v>604</v>
      </c>
      <c r="B20" s="287"/>
      <c r="C20" s="288"/>
      <c r="D20" s="122"/>
      <c r="E20" s="273"/>
      <c r="F20" s="274"/>
      <c r="G20" s="274"/>
      <c r="H20" s="274"/>
      <c r="I20" s="274"/>
      <c r="J20" s="274"/>
      <c r="K20" s="274"/>
      <c r="L20" s="274"/>
      <c r="M20" s="275"/>
    </row>
    <row r="21" spans="1:14" ht="18" x14ac:dyDescent="0.25">
      <c r="A21" s="310"/>
      <c r="B21" s="307"/>
      <c r="C21" s="307"/>
      <c r="D21" s="307"/>
      <c r="E21" s="307"/>
      <c r="F21" s="307"/>
      <c r="G21" s="307"/>
      <c r="H21" s="307"/>
      <c r="I21" s="307"/>
      <c r="J21" s="307"/>
      <c r="K21" s="307"/>
      <c r="L21" s="307"/>
      <c r="M21" s="311"/>
    </row>
    <row r="22" spans="1:14" ht="50.1" customHeight="1" x14ac:dyDescent="0.25">
      <c r="A22" s="286" t="s">
        <v>605</v>
      </c>
      <c r="B22" s="287"/>
      <c r="C22" s="288"/>
      <c r="D22" s="122"/>
      <c r="E22" s="273"/>
      <c r="F22" s="274"/>
      <c r="G22" s="274"/>
      <c r="H22" s="274"/>
      <c r="I22" s="274"/>
      <c r="J22" s="274"/>
      <c r="K22" s="274"/>
      <c r="L22" s="274"/>
      <c r="M22" s="275"/>
    </row>
    <row r="23" spans="1:14" ht="18" x14ac:dyDescent="0.25">
      <c r="A23" s="267"/>
      <c r="B23" s="268"/>
      <c r="C23" s="268"/>
      <c r="D23" s="268"/>
      <c r="E23" s="268"/>
      <c r="F23" s="268"/>
      <c r="G23" s="268"/>
      <c r="H23" s="268"/>
      <c r="I23" s="268"/>
      <c r="J23" s="268"/>
      <c r="K23" s="268"/>
      <c r="L23" s="268"/>
      <c r="M23" s="269"/>
    </row>
    <row r="24" spans="1:14" ht="50.1" customHeight="1" x14ac:dyDescent="0.25">
      <c r="A24" s="286" t="s">
        <v>606</v>
      </c>
      <c r="B24" s="287"/>
      <c r="C24" s="288"/>
      <c r="D24" s="122"/>
      <c r="E24" s="273"/>
      <c r="F24" s="274"/>
      <c r="G24" s="274"/>
      <c r="H24" s="274"/>
      <c r="I24" s="274"/>
      <c r="J24" s="274"/>
      <c r="K24" s="274"/>
      <c r="L24" s="274"/>
      <c r="M24" s="275"/>
    </row>
    <row r="25" spans="1:14" ht="18" x14ac:dyDescent="0.25">
      <c r="A25" s="267"/>
      <c r="B25" s="268"/>
      <c r="C25" s="268"/>
      <c r="D25" s="268"/>
      <c r="E25" s="268"/>
      <c r="F25" s="268"/>
      <c r="G25" s="268"/>
      <c r="H25" s="268"/>
      <c r="I25" s="268"/>
      <c r="J25" s="268"/>
      <c r="K25" s="268"/>
      <c r="L25" s="268"/>
      <c r="M25" s="269"/>
    </row>
    <row r="26" spans="1:14" ht="50.1" customHeight="1" x14ac:dyDescent="0.25">
      <c r="A26" s="286" t="s">
        <v>607</v>
      </c>
      <c r="B26" s="287"/>
      <c r="C26" s="288"/>
      <c r="D26" s="122"/>
      <c r="E26" s="273"/>
      <c r="F26" s="274"/>
      <c r="G26" s="274"/>
      <c r="H26" s="274"/>
      <c r="I26" s="274"/>
      <c r="J26" s="274"/>
      <c r="K26" s="274"/>
      <c r="L26" s="274"/>
      <c r="M26" s="275"/>
    </row>
    <row r="27" spans="1:14" ht="18" x14ac:dyDescent="0.25">
      <c r="A27" s="267"/>
      <c r="B27" s="268"/>
      <c r="C27" s="268"/>
      <c r="D27" s="268"/>
      <c r="E27" s="268"/>
      <c r="F27" s="268"/>
      <c r="G27" s="268"/>
      <c r="H27" s="268"/>
      <c r="I27" s="268"/>
      <c r="J27" s="268"/>
      <c r="K27" s="268"/>
      <c r="L27" s="268"/>
      <c r="M27" s="269"/>
    </row>
    <row r="28" spans="1:14" s="50" customFormat="1" ht="50.1" customHeight="1" x14ac:dyDescent="0.25">
      <c r="A28" s="264" t="s">
        <v>612</v>
      </c>
      <c r="B28" s="265"/>
      <c r="C28" s="266"/>
      <c r="D28" s="123"/>
      <c r="E28" s="276"/>
      <c r="F28" s="277"/>
      <c r="G28" s="277"/>
      <c r="H28" s="277"/>
      <c r="I28" s="277"/>
      <c r="J28" s="277"/>
      <c r="K28" s="277"/>
      <c r="L28" s="277"/>
      <c r="M28" s="278"/>
      <c r="N28" s="100"/>
    </row>
    <row r="29" spans="1:14" s="50" customFormat="1" ht="18" x14ac:dyDescent="0.25">
      <c r="A29" s="110"/>
      <c r="B29" s="111"/>
      <c r="C29" s="111"/>
      <c r="D29" s="111"/>
      <c r="E29" s="111"/>
      <c r="F29" s="111"/>
      <c r="G29" s="111"/>
      <c r="H29" s="111"/>
      <c r="I29" s="111"/>
      <c r="J29" s="111"/>
      <c r="K29" s="111"/>
      <c r="L29" s="111"/>
      <c r="M29" s="112"/>
      <c r="N29" s="100"/>
    </row>
    <row r="30" spans="1:14" s="50" customFormat="1" ht="50.1" customHeight="1" x14ac:dyDescent="0.25">
      <c r="A30" s="264" t="s">
        <v>654</v>
      </c>
      <c r="B30" s="265"/>
      <c r="C30" s="266"/>
      <c r="D30" s="123"/>
      <c r="E30" s="276"/>
      <c r="F30" s="277"/>
      <c r="G30" s="277"/>
      <c r="H30" s="277"/>
      <c r="I30" s="277"/>
      <c r="J30" s="277"/>
      <c r="K30" s="277"/>
      <c r="L30" s="277"/>
      <c r="M30" s="278"/>
      <c r="N30" s="100"/>
    </row>
    <row r="31" spans="1:14" s="50" customFormat="1" ht="18" x14ac:dyDescent="0.25">
      <c r="A31" s="267"/>
      <c r="B31" s="268"/>
      <c r="C31" s="268"/>
      <c r="D31" s="268"/>
      <c r="E31" s="268"/>
      <c r="F31" s="268"/>
      <c r="G31" s="268"/>
      <c r="H31" s="268"/>
      <c r="I31" s="268"/>
      <c r="J31" s="268"/>
      <c r="K31" s="268"/>
      <c r="L31" s="268"/>
      <c r="M31" s="269"/>
      <c r="N31" s="100"/>
    </row>
    <row r="32" spans="1:14" s="50" customFormat="1" ht="50.1" customHeight="1" x14ac:dyDescent="0.25">
      <c r="A32" s="286" t="s">
        <v>608</v>
      </c>
      <c r="B32" s="287"/>
      <c r="C32" s="288"/>
      <c r="D32" s="123"/>
      <c r="E32" s="276"/>
      <c r="F32" s="277"/>
      <c r="G32" s="277"/>
      <c r="H32" s="277"/>
      <c r="I32" s="277"/>
      <c r="J32" s="277"/>
      <c r="K32" s="277"/>
      <c r="L32" s="277"/>
      <c r="M32" s="278"/>
      <c r="N32" s="100"/>
    </row>
    <row r="33" spans="1:14" s="50" customFormat="1" ht="18" x14ac:dyDescent="0.25">
      <c r="A33" s="110"/>
      <c r="B33" s="111"/>
      <c r="C33" s="111"/>
      <c r="D33" s="111"/>
      <c r="E33" s="111"/>
      <c r="F33" s="111"/>
      <c r="G33" s="111"/>
      <c r="H33" s="111"/>
      <c r="I33" s="111"/>
      <c r="J33" s="111"/>
      <c r="K33" s="111"/>
      <c r="L33" s="111"/>
      <c r="M33" s="112"/>
      <c r="N33" s="100"/>
    </row>
    <row r="34" spans="1:14" ht="50.1" customHeight="1" x14ac:dyDescent="0.25">
      <c r="A34" s="312" t="s">
        <v>609</v>
      </c>
      <c r="B34" s="287"/>
      <c r="C34" s="288"/>
      <c r="D34" s="122"/>
      <c r="E34" s="116" t="s">
        <v>616</v>
      </c>
      <c r="F34" s="273"/>
      <c r="G34" s="274"/>
      <c r="H34" s="274"/>
      <c r="I34" s="274"/>
      <c r="J34" s="274"/>
      <c r="K34" s="274"/>
      <c r="L34" s="274"/>
      <c r="M34" s="279"/>
    </row>
    <row r="35" spans="1:14" ht="18" x14ac:dyDescent="0.25">
      <c r="A35" s="283"/>
      <c r="B35" s="284"/>
      <c r="C35" s="284"/>
      <c r="D35" s="284"/>
      <c r="E35" s="284"/>
      <c r="F35" s="284"/>
      <c r="G35" s="284"/>
      <c r="H35" s="284"/>
      <c r="I35" s="284"/>
      <c r="J35" s="284"/>
      <c r="K35" s="284"/>
      <c r="L35" s="284"/>
      <c r="M35" s="285"/>
    </row>
    <row r="36" spans="1:14" ht="50.1" customHeight="1" x14ac:dyDescent="0.25">
      <c r="A36" s="312" t="s">
        <v>610</v>
      </c>
      <c r="B36" s="287"/>
      <c r="C36" s="288"/>
      <c r="D36" s="122"/>
      <c r="E36" s="273"/>
      <c r="F36" s="274"/>
      <c r="G36" s="274"/>
      <c r="H36" s="274"/>
      <c r="I36" s="274"/>
      <c r="J36" s="274"/>
      <c r="K36" s="274"/>
      <c r="L36" s="274"/>
      <c r="M36" s="279"/>
    </row>
    <row r="37" spans="1:14" ht="18" customHeight="1" x14ac:dyDescent="0.25">
      <c r="A37" s="306"/>
      <c r="B37" s="307"/>
      <c r="C37" s="307"/>
      <c r="D37" s="307"/>
      <c r="E37" s="307"/>
      <c r="F37" s="307"/>
      <c r="G37" s="307"/>
      <c r="H37" s="307"/>
      <c r="I37" s="307"/>
      <c r="J37" s="307"/>
      <c r="K37" s="307"/>
      <c r="L37" s="307"/>
      <c r="M37" s="308"/>
    </row>
    <row r="38" spans="1:14" ht="24.95" customHeight="1" x14ac:dyDescent="0.25">
      <c r="A38" s="270" t="s">
        <v>611</v>
      </c>
      <c r="B38" s="271"/>
      <c r="C38" s="272"/>
      <c r="D38" s="114">
        <f>D14+D16+D18+D20+D22+D24+D26+D28+D30+D32+D34+D36</f>
        <v>113016.59</v>
      </c>
      <c r="E38" s="280"/>
      <c r="F38" s="281"/>
      <c r="G38" s="281"/>
      <c r="H38" s="281"/>
      <c r="I38" s="281"/>
      <c r="J38" s="281"/>
      <c r="K38" s="281"/>
      <c r="L38" s="281"/>
      <c r="M38" s="282"/>
    </row>
    <row r="39" spans="1:14" ht="20.100000000000001" customHeight="1" x14ac:dyDescent="0.3">
      <c r="A39" s="32"/>
      <c r="B39" s="32"/>
      <c r="C39" s="32"/>
      <c r="D39" s="224">
        <f>'District Data'!B7</f>
        <v>567140.01</v>
      </c>
      <c r="E39" s="51"/>
      <c r="F39" s="51"/>
      <c r="G39" s="51"/>
      <c r="H39" s="51"/>
      <c r="I39" s="51"/>
      <c r="J39" s="51"/>
      <c r="K39" s="51"/>
      <c r="L39" s="51"/>
      <c r="M39" s="51"/>
    </row>
    <row r="40" spans="1:14" ht="18" x14ac:dyDescent="0.25">
      <c r="A40" s="32"/>
      <c r="B40" s="32"/>
      <c r="C40" s="32"/>
      <c r="D40" s="51"/>
      <c r="E40" s="51"/>
      <c r="F40" s="51"/>
      <c r="G40" s="51"/>
      <c r="H40" s="51"/>
      <c r="I40" s="51"/>
      <c r="J40" s="51"/>
      <c r="K40" s="51"/>
      <c r="L40" s="51"/>
      <c r="M40" s="51"/>
    </row>
    <row r="41" spans="1:14" ht="18" x14ac:dyDescent="0.25">
      <c r="A41" s="32"/>
      <c r="B41" s="32"/>
      <c r="C41" s="32"/>
      <c r="D41" s="51"/>
      <c r="E41" s="51"/>
      <c r="F41" s="51"/>
      <c r="G41" s="51"/>
      <c r="H41" s="51"/>
      <c r="I41" s="51"/>
      <c r="J41" s="51"/>
      <c r="K41" s="51"/>
      <c r="L41" s="51"/>
      <c r="M41" s="51"/>
    </row>
    <row r="42" spans="1:14" ht="18" x14ac:dyDescent="0.25">
      <c r="A42" s="32"/>
      <c r="B42" s="32"/>
      <c r="C42" s="32"/>
      <c r="D42" s="51">
        <f>D39-D38</f>
        <v>454123.42000000004</v>
      </c>
      <c r="E42" s="263" t="s">
        <v>700</v>
      </c>
      <c r="F42" s="263"/>
      <c r="G42" s="51"/>
      <c r="H42" s="51"/>
      <c r="I42" s="51"/>
      <c r="J42" s="51"/>
      <c r="K42" s="51"/>
      <c r="L42" s="51"/>
      <c r="M42" s="51"/>
    </row>
    <row r="43" spans="1:14" ht="18" x14ac:dyDescent="0.25">
      <c r="A43" s="32"/>
      <c r="B43" s="32"/>
      <c r="C43" s="32"/>
      <c r="D43" s="51"/>
      <c r="E43" s="51"/>
      <c r="F43" s="51"/>
      <c r="G43" s="51"/>
      <c r="H43" s="51"/>
      <c r="I43" s="51"/>
      <c r="J43" s="51"/>
      <c r="K43" s="51"/>
      <c r="L43" s="51"/>
      <c r="M43" s="51"/>
    </row>
    <row r="44" spans="1:14" ht="18" x14ac:dyDescent="0.25">
      <c r="A44" s="32"/>
      <c r="B44" s="32"/>
      <c r="C44" s="32"/>
      <c r="D44" s="51"/>
      <c r="E44" s="51"/>
      <c r="F44" s="51"/>
      <c r="G44" s="51"/>
      <c r="H44" s="51"/>
      <c r="I44" s="51"/>
      <c r="J44" s="51"/>
      <c r="K44" s="51"/>
      <c r="L44" s="51"/>
      <c r="M44" s="51"/>
    </row>
    <row r="45" spans="1:14" ht="18" x14ac:dyDescent="0.25">
      <c r="A45" s="32"/>
      <c r="B45" s="32"/>
      <c r="C45" s="32"/>
      <c r="D45" s="51"/>
      <c r="E45" s="51"/>
      <c r="F45" s="51"/>
      <c r="G45" s="51"/>
      <c r="H45" s="51"/>
      <c r="I45" s="51"/>
      <c r="J45" s="51"/>
      <c r="K45" s="51"/>
      <c r="L45" s="51"/>
      <c r="M45" s="51"/>
    </row>
    <row r="46" spans="1:14" ht="18" x14ac:dyDescent="0.25">
      <c r="A46" s="32"/>
      <c r="B46" s="32"/>
      <c r="C46" s="32"/>
      <c r="D46" s="51"/>
      <c r="E46" s="51"/>
      <c r="F46" s="51"/>
      <c r="G46" s="51"/>
      <c r="H46" s="51"/>
      <c r="I46" s="51"/>
      <c r="J46" s="51"/>
      <c r="K46" s="51"/>
      <c r="L46" s="51"/>
      <c r="M46" s="51"/>
    </row>
    <row r="47" spans="1:14" ht="18" x14ac:dyDescent="0.25">
      <c r="A47" s="32"/>
      <c r="B47" s="32"/>
      <c r="C47" s="32"/>
      <c r="D47" s="51"/>
      <c r="E47" s="51"/>
      <c r="F47" s="51"/>
      <c r="G47" s="51"/>
      <c r="H47" s="51"/>
      <c r="I47" s="51"/>
      <c r="J47" s="51"/>
      <c r="K47" s="51"/>
      <c r="L47" s="51"/>
      <c r="M47" s="51"/>
    </row>
    <row r="48" spans="1:14" ht="18" x14ac:dyDescent="0.25">
      <c r="A48" s="32"/>
      <c r="B48" s="32"/>
      <c r="C48" s="32"/>
      <c r="D48" s="51"/>
      <c r="E48" s="51"/>
      <c r="F48" s="51"/>
      <c r="G48" s="51"/>
      <c r="H48" s="51"/>
      <c r="I48" s="51"/>
      <c r="J48" s="51"/>
      <c r="K48" s="51"/>
      <c r="L48" s="51"/>
      <c r="M48" s="51"/>
    </row>
    <row r="49" spans="1:14" ht="18" x14ac:dyDescent="0.25">
      <c r="A49" s="32"/>
      <c r="B49" s="32"/>
      <c r="C49" s="32"/>
      <c r="D49" s="51"/>
      <c r="E49" s="51"/>
      <c r="F49" s="51"/>
      <c r="G49" s="51"/>
      <c r="H49" s="51"/>
      <c r="I49" s="51"/>
      <c r="J49" s="51"/>
      <c r="K49" s="51"/>
      <c r="L49" s="51"/>
      <c r="M49" s="51"/>
    </row>
    <row r="50" spans="1:14" ht="18" x14ac:dyDescent="0.25">
      <c r="A50" s="32"/>
      <c r="B50" s="32"/>
      <c r="C50" s="32"/>
      <c r="D50" s="51"/>
      <c r="E50" s="51"/>
      <c r="F50" s="51"/>
      <c r="G50" s="51"/>
      <c r="H50" s="51"/>
      <c r="I50" s="51"/>
      <c r="J50" s="51"/>
      <c r="K50" s="51"/>
      <c r="L50" s="51"/>
      <c r="M50" s="51"/>
    </row>
    <row r="51" spans="1:14" ht="18" x14ac:dyDescent="0.25">
      <c r="A51" s="32"/>
      <c r="B51" s="32"/>
      <c r="C51" s="32"/>
      <c r="D51" s="51"/>
      <c r="E51" s="51"/>
      <c r="F51" s="51"/>
      <c r="G51" s="51"/>
      <c r="H51" s="51"/>
      <c r="I51" s="51"/>
      <c r="J51" s="51"/>
      <c r="K51" s="51"/>
      <c r="L51" s="51"/>
      <c r="M51" s="51"/>
    </row>
    <row r="52" spans="1:14" ht="18" x14ac:dyDescent="0.25">
      <c r="A52" s="32"/>
      <c r="B52" s="32"/>
      <c r="C52" s="32"/>
      <c r="D52" s="51"/>
      <c r="E52" s="51"/>
      <c r="F52" s="51"/>
      <c r="G52" s="51"/>
      <c r="H52" s="51"/>
      <c r="I52" s="51"/>
      <c r="J52" s="51"/>
      <c r="K52" s="51"/>
      <c r="L52" s="51"/>
      <c r="M52" s="51"/>
    </row>
    <row r="53" spans="1:14" ht="18" x14ac:dyDescent="0.25">
      <c r="A53" s="32"/>
      <c r="B53" s="32"/>
      <c r="C53" s="32"/>
      <c r="D53" s="51"/>
      <c r="E53" s="51"/>
      <c r="F53" s="51"/>
      <c r="G53" s="51"/>
      <c r="H53" s="51"/>
      <c r="I53" s="51"/>
      <c r="J53" s="51"/>
      <c r="K53" s="51"/>
      <c r="L53" s="51"/>
      <c r="M53" s="51"/>
    </row>
    <row r="54" spans="1:14" ht="18" x14ac:dyDescent="0.25">
      <c r="A54" s="32"/>
      <c r="B54" s="32"/>
      <c r="C54" s="32"/>
      <c r="D54" s="51"/>
      <c r="E54" s="51"/>
      <c r="F54" s="51"/>
      <c r="G54" s="51"/>
      <c r="H54" s="51"/>
      <c r="I54" s="51"/>
      <c r="J54" s="51"/>
      <c r="K54" s="51"/>
      <c r="L54" s="51"/>
      <c r="M54" s="51"/>
    </row>
    <row r="55" spans="1:14" ht="18" x14ac:dyDescent="0.25">
      <c r="A55" s="32"/>
      <c r="B55" s="32"/>
      <c r="C55" s="32"/>
      <c r="D55" s="51"/>
      <c r="E55" s="51"/>
      <c r="F55" s="51"/>
      <c r="G55" s="51"/>
      <c r="H55" s="51"/>
      <c r="I55" s="51"/>
      <c r="J55" s="51"/>
      <c r="K55" s="51"/>
      <c r="L55" s="51"/>
      <c r="M55" s="51"/>
    </row>
    <row r="56" spans="1:14" ht="18" x14ac:dyDescent="0.25">
      <c r="A56" s="32"/>
      <c r="B56" s="32"/>
      <c r="C56" s="32"/>
      <c r="D56" s="51"/>
      <c r="E56" s="51"/>
      <c r="F56" s="51"/>
      <c r="G56" s="51"/>
      <c r="H56" s="51"/>
      <c r="I56" s="51"/>
      <c r="J56" s="51"/>
      <c r="K56" s="51"/>
      <c r="L56" s="51"/>
      <c r="M56" s="51"/>
    </row>
    <row r="57" spans="1:14" ht="18" x14ac:dyDescent="0.25">
      <c r="A57" s="32"/>
      <c r="B57" s="32"/>
      <c r="C57" s="32"/>
      <c r="D57" s="51"/>
      <c r="E57" s="51"/>
      <c r="F57" s="51"/>
      <c r="G57" s="51"/>
      <c r="H57" s="51"/>
      <c r="I57" s="51"/>
      <c r="J57" s="51"/>
      <c r="K57" s="51"/>
      <c r="L57" s="51"/>
      <c r="M57" s="51"/>
    </row>
    <row r="58" spans="1:14" ht="18" x14ac:dyDescent="0.25">
      <c r="A58" s="32"/>
      <c r="B58" s="32"/>
      <c r="C58" s="32"/>
      <c r="D58" s="51"/>
      <c r="E58" s="51"/>
      <c r="F58" s="51"/>
      <c r="G58" s="51"/>
      <c r="H58" s="51"/>
      <c r="I58" s="51"/>
      <c r="J58" s="51"/>
      <c r="K58" s="51"/>
      <c r="L58" s="51"/>
      <c r="M58" s="51"/>
    </row>
    <row r="59" spans="1:14" ht="18.75" x14ac:dyDescent="0.3">
      <c r="N59" s="52"/>
    </row>
    <row r="60" spans="1:14" ht="18.75" x14ac:dyDescent="0.3">
      <c r="N60" s="52"/>
    </row>
    <row r="61" spans="1:14" ht="18.75" x14ac:dyDescent="0.3">
      <c r="N61" s="52"/>
    </row>
    <row r="62" spans="1:14" ht="18.75" x14ac:dyDescent="0.3">
      <c r="N62" s="52"/>
    </row>
    <row r="63" spans="1:14" ht="18.75" x14ac:dyDescent="0.3">
      <c r="N63" s="52"/>
    </row>
    <row r="64" spans="1:14" ht="18.75" x14ac:dyDescent="0.3">
      <c r="N64" s="52"/>
    </row>
    <row r="65" spans="14:14" ht="18.75" x14ac:dyDescent="0.3">
      <c r="N65" s="52"/>
    </row>
    <row r="66" spans="14:14" ht="18.75" x14ac:dyDescent="0.3">
      <c r="N66" s="52"/>
    </row>
    <row r="67" spans="14:14" ht="18.75" x14ac:dyDescent="0.3">
      <c r="N67" s="52"/>
    </row>
    <row r="68" spans="14:14" ht="18.75" x14ac:dyDescent="0.3">
      <c r="N68" s="52"/>
    </row>
    <row r="69" spans="14:14" ht="18.75" x14ac:dyDescent="0.3">
      <c r="N69" s="52"/>
    </row>
    <row r="70" spans="14:14" ht="18.75" x14ac:dyDescent="0.3">
      <c r="N70" s="52"/>
    </row>
    <row r="71" spans="14:14" ht="18.75" x14ac:dyDescent="0.3">
      <c r="N71" s="52"/>
    </row>
    <row r="72" spans="14:14" ht="18.75" x14ac:dyDescent="0.3">
      <c r="N72" s="52"/>
    </row>
    <row r="73" spans="14:14" ht="18.75" x14ac:dyDescent="0.3">
      <c r="N73" s="52"/>
    </row>
    <row r="74" spans="14:14" ht="18.75" x14ac:dyDescent="0.3">
      <c r="N74" s="52"/>
    </row>
    <row r="75" spans="14:14" ht="18.75" x14ac:dyDescent="0.3">
      <c r="N75" s="52"/>
    </row>
    <row r="76" spans="14:14" ht="18.75" x14ac:dyDescent="0.3">
      <c r="N76" s="52"/>
    </row>
    <row r="77" spans="14:14" ht="18.75" x14ac:dyDescent="0.3">
      <c r="N77" s="52"/>
    </row>
    <row r="78" spans="14:14" ht="18.75" x14ac:dyDescent="0.3">
      <c r="N78" s="52"/>
    </row>
    <row r="79" spans="14:14" ht="18.75" x14ac:dyDescent="0.3">
      <c r="N79" s="52"/>
    </row>
    <row r="80" spans="14:14" ht="18.75" x14ac:dyDescent="0.3">
      <c r="N80" s="52"/>
    </row>
    <row r="81" spans="14:14" ht="18.75" x14ac:dyDescent="0.3">
      <c r="N81" s="52"/>
    </row>
    <row r="82" spans="14:14" ht="18.75" x14ac:dyDescent="0.3">
      <c r="N82" s="52"/>
    </row>
    <row r="83" spans="14:14" ht="18.75" x14ac:dyDescent="0.3">
      <c r="N83" s="52"/>
    </row>
    <row r="84" spans="14:14" ht="18.75" x14ac:dyDescent="0.3">
      <c r="N84" s="52"/>
    </row>
    <row r="85" spans="14:14" ht="18.75" x14ac:dyDescent="0.3">
      <c r="N85" s="52"/>
    </row>
    <row r="86" spans="14:14" ht="18.75" x14ac:dyDescent="0.3">
      <c r="N86" s="52"/>
    </row>
    <row r="87" spans="14:14" ht="18.75" x14ac:dyDescent="0.3">
      <c r="N87" s="52"/>
    </row>
    <row r="88" spans="14:14" ht="18.75" x14ac:dyDescent="0.3">
      <c r="N88" s="52"/>
    </row>
    <row r="89" spans="14:14" ht="18.75" x14ac:dyDescent="0.3">
      <c r="N89" s="52"/>
    </row>
    <row r="90" spans="14:14" ht="18.75" x14ac:dyDescent="0.3">
      <c r="N90" s="52"/>
    </row>
    <row r="91" spans="14:14" ht="18.75" x14ac:dyDescent="0.3">
      <c r="N91" s="52"/>
    </row>
    <row r="92" spans="14:14" ht="18.75" x14ac:dyDescent="0.3">
      <c r="N92" s="52"/>
    </row>
    <row r="93" spans="14:14" ht="18.75" x14ac:dyDescent="0.3">
      <c r="N93" s="52"/>
    </row>
    <row r="94" spans="14:14" ht="18.75" x14ac:dyDescent="0.3">
      <c r="N94" s="52"/>
    </row>
    <row r="95" spans="14:14" ht="18.75" x14ac:dyDescent="0.3">
      <c r="N95" s="52"/>
    </row>
    <row r="96" spans="14:14" ht="18.75" x14ac:dyDescent="0.3">
      <c r="N96" s="52"/>
    </row>
    <row r="97" spans="14:14" ht="18.75" x14ac:dyDescent="0.3">
      <c r="N97" s="52"/>
    </row>
    <row r="98" spans="14:14" ht="18.75" x14ac:dyDescent="0.3">
      <c r="N98" s="52"/>
    </row>
    <row r="99" spans="14:14" ht="18.75" x14ac:dyDescent="0.3">
      <c r="N99" s="52"/>
    </row>
    <row r="100" spans="14:14" ht="18.75" x14ac:dyDescent="0.3">
      <c r="N100" s="52"/>
    </row>
    <row r="101" spans="14:14" ht="18.75" x14ac:dyDescent="0.3">
      <c r="N101" s="52"/>
    </row>
    <row r="102" spans="14:14" ht="18.75" x14ac:dyDescent="0.3">
      <c r="N102" s="52"/>
    </row>
    <row r="103" spans="14:14" ht="18.75" x14ac:dyDescent="0.3">
      <c r="N103" s="52"/>
    </row>
    <row r="104" spans="14:14" ht="18.75" x14ac:dyDescent="0.3">
      <c r="N104" s="52"/>
    </row>
    <row r="105" spans="14:14" ht="18.75" x14ac:dyDescent="0.3">
      <c r="N105" s="52"/>
    </row>
    <row r="106" spans="14:14" ht="18.75" x14ac:dyDescent="0.3">
      <c r="N106" s="52"/>
    </row>
    <row r="107" spans="14:14" ht="18.75" x14ac:dyDescent="0.3">
      <c r="N107" s="52"/>
    </row>
    <row r="108" spans="14:14" ht="18.75" x14ac:dyDescent="0.3">
      <c r="N108" s="52"/>
    </row>
    <row r="109" spans="14:14" ht="18.75" x14ac:dyDescent="0.3">
      <c r="N109" s="52"/>
    </row>
    <row r="110" spans="14:14" ht="18.75" x14ac:dyDescent="0.3">
      <c r="N110" s="52"/>
    </row>
    <row r="111" spans="14:14" ht="18.75" x14ac:dyDescent="0.3">
      <c r="N111" s="52"/>
    </row>
    <row r="112" spans="14:14" ht="18.75" x14ac:dyDescent="0.3">
      <c r="N112" s="52"/>
    </row>
    <row r="113" spans="14:14" ht="18.75" x14ac:dyDescent="0.3">
      <c r="N113" s="52"/>
    </row>
    <row r="114" spans="14:14" ht="18.75" x14ac:dyDescent="0.3">
      <c r="N114" s="52"/>
    </row>
    <row r="115" spans="14:14" ht="18.75" x14ac:dyDescent="0.3">
      <c r="N115" s="52"/>
    </row>
    <row r="116" spans="14:14" ht="18.75" x14ac:dyDescent="0.3">
      <c r="N116" s="52"/>
    </row>
    <row r="117" spans="14:14" ht="18.75" x14ac:dyDescent="0.3">
      <c r="N117" s="52"/>
    </row>
    <row r="118" spans="14:14" ht="18.75" x14ac:dyDescent="0.3">
      <c r="N118" s="52"/>
    </row>
    <row r="119" spans="14:14" ht="18.75" x14ac:dyDescent="0.3">
      <c r="N119" s="52"/>
    </row>
    <row r="120" spans="14:14" ht="18.75" x14ac:dyDescent="0.3">
      <c r="N120" s="52"/>
    </row>
    <row r="121" spans="14:14" ht="18.75" x14ac:dyDescent="0.3">
      <c r="N121" s="52"/>
    </row>
    <row r="122" spans="14:14" ht="18.75" x14ac:dyDescent="0.3">
      <c r="N122" s="52"/>
    </row>
    <row r="123" spans="14:14" ht="18.75" x14ac:dyDescent="0.3">
      <c r="N123" s="52"/>
    </row>
    <row r="124" spans="14:14" ht="18.75" x14ac:dyDescent="0.3">
      <c r="N124" s="52"/>
    </row>
    <row r="125" spans="14:14" ht="18.75" x14ac:dyDescent="0.3">
      <c r="N125" s="52"/>
    </row>
    <row r="126" spans="14:14" ht="18.75" x14ac:dyDescent="0.3">
      <c r="N126" s="52"/>
    </row>
    <row r="127" spans="14:14" ht="18.75" x14ac:dyDescent="0.3">
      <c r="N127" s="52"/>
    </row>
    <row r="128" spans="14:14" ht="18.75" x14ac:dyDescent="0.3">
      <c r="N128" s="52"/>
    </row>
    <row r="129" spans="14:14" ht="18.75" x14ac:dyDescent="0.3">
      <c r="N129" s="52"/>
    </row>
    <row r="130" spans="14:14" ht="18.75" x14ac:dyDescent="0.3">
      <c r="N130" s="52"/>
    </row>
    <row r="131" spans="14:14" ht="18.75" x14ac:dyDescent="0.3">
      <c r="N131" s="52"/>
    </row>
    <row r="132" spans="14:14" ht="18.75" x14ac:dyDescent="0.3">
      <c r="N132" s="52"/>
    </row>
    <row r="133" spans="14:14" ht="18.75" x14ac:dyDescent="0.3">
      <c r="N133" s="52"/>
    </row>
    <row r="134" spans="14:14" ht="18.75" x14ac:dyDescent="0.3">
      <c r="N134" s="52"/>
    </row>
    <row r="135" spans="14:14" ht="18.75" x14ac:dyDescent="0.3">
      <c r="N135" s="52"/>
    </row>
    <row r="136" spans="14:14" ht="18.75" x14ac:dyDescent="0.3">
      <c r="N136" s="52"/>
    </row>
    <row r="137" spans="14:14" ht="18.75" x14ac:dyDescent="0.3">
      <c r="N137" s="52"/>
    </row>
    <row r="138" spans="14:14" ht="18.75" x14ac:dyDescent="0.3">
      <c r="N138" s="52"/>
    </row>
    <row r="139" spans="14:14" ht="18.75" x14ac:dyDescent="0.3">
      <c r="N139" s="52"/>
    </row>
    <row r="140" spans="14:14" ht="18.75" x14ac:dyDescent="0.3">
      <c r="N140" s="52"/>
    </row>
    <row r="141" spans="14:14" ht="18.75" x14ac:dyDescent="0.3">
      <c r="N141" s="52"/>
    </row>
    <row r="142" spans="14:14" ht="18.75" x14ac:dyDescent="0.3">
      <c r="N142" s="52"/>
    </row>
    <row r="143" spans="14:14" ht="18.75" x14ac:dyDescent="0.3">
      <c r="N143" s="52"/>
    </row>
    <row r="144" spans="14:14" ht="18.75" x14ac:dyDescent="0.3">
      <c r="N144" s="52"/>
    </row>
    <row r="145" spans="14:14" ht="18.75" x14ac:dyDescent="0.3">
      <c r="N145" s="52"/>
    </row>
    <row r="146" spans="14:14" ht="18.75" x14ac:dyDescent="0.3">
      <c r="N146" s="52"/>
    </row>
    <row r="147" spans="14:14" ht="18.75" x14ac:dyDescent="0.3">
      <c r="N147" s="52"/>
    </row>
    <row r="148" spans="14:14" ht="18.75" x14ac:dyDescent="0.3">
      <c r="N148" s="52"/>
    </row>
    <row r="149" spans="14:14" ht="18.75" x14ac:dyDescent="0.3">
      <c r="N149" s="52"/>
    </row>
    <row r="150" spans="14:14" ht="18.75" x14ac:dyDescent="0.3">
      <c r="N150" s="52"/>
    </row>
    <row r="151" spans="14:14" ht="18.75" x14ac:dyDescent="0.3">
      <c r="N151" s="52"/>
    </row>
    <row r="152" spans="14:14" ht="18.75" x14ac:dyDescent="0.3">
      <c r="N152" s="52"/>
    </row>
    <row r="153" spans="14:14" ht="18.75" x14ac:dyDescent="0.3">
      <c r="N153" s="52"/>
    </row>
    <row r="154" spans="14:14" ht="18.75" x14ac:dyDescent="0.3">
      <c r="N154" s="52"/>
    </row>
    <row r="155" spans="14:14" ht="18.75" x14ac:dyDescent="0.3">
      <c r="N155" s="52"/>
    </row>
    <row r="156" spans="14:14" ht="18.75" x14ac:dyDescent="0.3">
      <c r="N156" s="52"/>
    </row>
    <row r="157" spans="14:14" ht="18.75" x14ac:dyDescent="0.3">
      <c r="N157" s="52"/>
    </row>
    <row r="158" spans="14:14" ht="18.75" x14ac:dyDescent="0.3">
      <c r="N158" s="52"/>
    </row>
    <row r="159" spans="14:14" ht="18.75" x14ac:dyDescent="0.3">
      <c r="N159" s="52"/>
    </row>
    <row r="160" spans="14:14" ht="18.75" x14ac:dyDescent="0.3">
      <c r="N160" s="52"/>
    </row>
    <row r="161" spans="14:14" ht="18.75" x14ac:dyDescent="0.3">
      <c r="N161" s="52"/>
    </row>
    <row r="162" spans="14:14" ht="18.75" x14ac:dyDescent="0.3">
      <c r="N162" s="52"/>
    </row>
    <row r="163" spans="14:14" ht="18.75" x14ac:dyDescent="0.3">
      <c r="N163" s="52"/>
    </row>
    <row r="164" spans="14:14" ht="18.75" x14ac:dyDescent="0.3">
      <c r="N164" s="52"/>
    </row>
    <row r="165" spans="14:14" ht="18.75" x14ac:dyDescent="0.3">
      <c r="N165" s="52"/>
    </row>
    <row r="166" spans="14:14" ht="18.75" x14ac:dyDescent="0.3">
      <c r="N166" s="52"/>
    </row>
    <row r="167" spans="14:14" ht="18.75" x14ac:dyDescent="0.3">
      <c r="N167" s="52"/>
    </row>
    <row r="168" spans="14:14" ht="18.75" x14ac:dyDescent="0.3">
      <c r="N168" s="52"/>
    </row>
    <row r="169" spans="14:14" ht="18.75" x14ac:dyDescent="0.3">
      <c r="N169" s="52"/>
    </row>
    <row r="170" spans="14:14" ht="18.75" x14ac:dyDescent="0.3">
      <c r="N170" s="52"/>
    </row>
    <row r="171" spans="14:14" ht="18.75" x14ac:dyDescent="0.3">
      <c r="N171" s="52"/>
    </row>
    <row r="172" spans="14:14" ht="18.75" x14ac:dyDescent="0.3">
      <c r="N172" s="52"/>
    </row>
    <row r="173" spans="14:14" ht="18.75" x14ac:dyDescent="0.3">
      <c r="N173" s="52"/>
    </row>
    <row r="174" spans="14:14" ht="18.75" x14ac:dyDescent="0.3">
      <c r="N174" s="52"/>
    </row>
    <row r="175" spans="14:14" ht="18.75" x14ac:dyDescent="0.3">
      <c r="N175" s="52"/>
    </row>
    <row r="176" spans="14:14" ht="18.75" x14ac:dyDescent="0.3">
      <c r="N176" s="52"/>
    </row>
    <row r="177" spans="14:14" ht="18.75" x14ac:dyDescent="0.3">
      <c r="N177" s="52"/>
    </row>
    <row r="178" spans="14:14" ht="18.75" x14ac:dyDescent="0.3">
      <c r="N178" s="52"/>
    </row>
    <row r="179" spans="14:14" ht="18.75" x14ac:dyDescent="0.3">
      <c r="N179" s="52"/>
    </row>
    <row r="180" spans="14:14" ht="18.75" x14ac:dyDescent="0.3">
      <c r="N180" s="52"/>
    </row>
    <row r="181" spans="14:14" ht="18.75" x14ac:dyDescent="0.3">
      <c r="N181" s="52"/>
    </row>
    <row r="182" spans="14:14" ht="18.75" x14ac:dyDescent="0.3">
      <c r="N182" s="52"/>
    </row>
    <row r="183" spans="14:14" ht="18.75" x14ac:dyDescent="0.3">
      <c r="N183" s="52"/>
    </row>
    <row r="184" spans="14:14" ht="18.75" x14ac:dyDescent="0.3">
      <c r="N184" s="52"/>
    </row>
    <row r="185" spans="14:14" ht="18.75" x14ac:dyDescent="0.3">
      <c r="N185" s="52"/>
    </row>
    <row r="186" spans="14:14" ht="18.75" x14ac:dyDescent="0.3">
      <c r="N186" s="52"/>
    </row>
    <row r="187" spans="14:14" ht="18.75" x14ac:dyDescent="0.3">
      <c r="N187" s="52"/>
    </row>
    <row r="188" spans="14:14" ht="18.75" x14ac:dyDescent="0.3">
      <c r="N188" s="52"/>
    </row>
    <row r="189" spans="14:14" ht="18.75" x14ac:dyDescent="0.3">
      <c r="N189" s="52"/>
    </row>
    <row r="190" spans="14:14" ht="18.75" x14ac:dyDescent="0.3">
      <c r="N190" s="52"/>
    </row>
    <row r="191" spans="14:14" ht="18.75" x14ac:dyDescent="0.3">
      <c r="N191" s="52"/>
    </row>
    <row r="192" spans="14:14" ht="18.75" x14ac:dyDescent="0.3">
      <c r="N192" s="52"/>
    </row>
    <row r="193" spans="14:14" ht="18.75" x14ac:dyDescent="0.3">
      <c r="N193" s="52"/>
    </row>
    <row r="194" spans="14:14" ht="18.75" x14ac:dyDescent="0.3">
      <c r="N194" s="52"/>
    </row>
    <row r="195" spans="14:14" ht="18.75" x14ac:dyDescent="0.3">
      <c r="N195" s="52"/>
    </row>
    <row r="196" spans="14:14" ht="18.75" x14ac:dyDescent="0.3">
      <c r="N196" s="52"/>
    </row>
    <row r="197" spans="14:14" ht="18.75" x14ac:dyDescent="0.3">
      <c r="N197" s="52"/>
    </row>
    <row r="198" spans="14:14" ht="18.75" x14ac:dyDescent="0.3">
      <c r="N198" s="52"/>
    </row>
    <row r="199" spans="14:14" ht="18.75" x14ac:dyDescent="0.3">
      <c r="N199" s="52"/>
    </row>
    <row r="200" spans="14:14" ht="18.75" x14ac:dyDescent="0.3">
      <c r="N200" s="52"/>
    </row>
    <row r="201" spans="14:14" ht="18.75" x14ac:dyDescent="0.3">
      <c r="N201" s="52"/>
    </row>
    <row r="202" spans="14:14" ht="18.75" x14ac:dyDescent="0.3">
      <c r="N202" s="52"/>
    </row>
    <row r="203" spans="14:14" ht="18.75" x14ac:dyDescent="0.3">
      <c r="N203" s="52"/>
    </row>
    <row r="204" spans="14:14" ht="18.75" x14ac:dyDescent="0.3">
      <c r="N204" s="52"/>
    </row>
    <row r="205" spans="14:14" ht="18.75" x14ac:dyDescent="0.3">
      <c r="N205" s="52"/>
    </row>
    <row r="206" spans="14:14" ht="18.75" x14ac:dyDescent="0.3">
      <c r="N206" s="52"/>
    </row>
    <row r="207" spans="14:14" ht="18.75" x14ac:dyDescent="0.3">
      <c r="N207" s="52"/>
    </row>
    <row r="208" spans="14:14" ht="18.75" x14ac:dyDescent="0.3">
      <c r="N208" s="52"/>
    </row>
    <row r="209" spans="14:14" ht="18.75" x14ac:dyDescent="0.3">
      <c r="N209" s="52"/>
    </row>
    <row r="210" spans="14:14" ht="18.75" x14ac:dyDescent="0.3">
      <c r="N210" s="52"/>
    </row>
    <row r="211" spans="14:14" ht="18.75" x14ac:dyDescent="0.3">
      <c r="N211" s="52"/>
    </row>
    <row r="212" spans="14:14" ht="18.75" x14ac:dyDescent="0.3">
      <c r="N212" s="52"/>
    </row>
    <row r="213" spans="14:14" ht="18.75" x14ac:dyDescent="0.3">
      <c r="N213" s="52"/>
    </row>
    <row r="214" spans="14:14" ht="18.75" x14ac:dyDescent="0.3">
      <c r="N214" s="52"/>
    </row>
    <row r="215" spans="14:14" ht="18.75" x14ac:dyDescent="0.3">
      <c r="N215" s="52"/>
    </row>
    <row r="216" spans="14:14" ht="18.75" x14ac:dyDescent="0.3">
      <c r="N216" s="52"/>
    </row>
    <row r="217" spans="14:14" ht="18.75" x14ac:dyDescent="0.3">
      <c r="N217" s="52"/>
    </row>
    <row r="218" spans="14:14" ht="18.75" x14ac:dyDescent="0.3">
      <c r="N218" s="52"/>
    </row>
    <row r="219" spans="14:14" ht="18.75" x14ac:dyDescent="0.3">
      <c r="N219" s="52"/>
    </row>
    <row r="220" spans="14:14" ht="18.75" x14ac:dyDescent="0.3">
      <c r="N220" s="52"/>
    </row>
    <row r="221" spans="14:14" ht="18.75" x14ac:dyDescent="0.3">
      <c r="N221" s="52"/>
    </row>
    <row r="222" spans="14:14" ht="18.75" x14ac:dyDescent="0.3">
      <c r="N222" s="52"/>
    </row>
    <row r="223" spans="14:14" ht="18.75" x14ac:dyDescent="0.3">
      <c r="N223" s="52"/>
    </row>
    <row r="224" spans="14:14" ht="18.75" x14ac:dyDescent="0.3">
      <c r="N224" s="52"/>
    </row>
    <row r="225" spans="14:14" ht="18.75" x14ac:dyDescent="0.3">
      <c r="N225" s="52"/>
    </row>
    <row r="226" spans="14:14" ht="18.75" x14ac:dyDescent="0.3">
      <c r="N226" s="52"/>
    </row>
    <row r="227" spans="14:14" ht="18.75" x14ac:dyDescent="0.3">
      <c r="N227" s="52"/>
    </row>
    <row r="228" spans="14:14" ht="18.75" x14ac:dyDescent="0.3">
      <c r="N228" s="52"/>
    </row>
    <row r="229" spans="14:14" ht="18.75" x14ac:dyDescent="0.3">
      <c r="N229" s="52"/>
    </row>
    <row r="230" spans="14:14" ht="18.75" x14ac:dyDescent="0.3">
      <c r="N230" s="52"/>
    </row>
    <row r="231" spans="14:14" ht="18.75" x14ac:dyDescent="0.3">
      <c r="N231" s="52"/>
    </row>
    <row r="232" spans="14:14" ht="18.75" x14ac:dyDescent="0.3">
      <c r="N232" s="52"/>
    </row>
    <row r="233" spans="14:14" ht="18.75" x14ac:dyDescent="0.3">
      <c r="N233" s="52"/>
    </row>
    <row r="234" spans="14:14" ht="18.75" x14ac:dyDescent="0.3">
      <c r="N234" s="52"/>
    </row>
    <row r="235" spans="14:14" ht="18.75" x14ac:dyDescent="0.3">
      <c r="N235" s="52"/>
    </row>
    <row r="236" spans="14:14" ht="18.75" x14ac:dyDescent="0.3">
      <c r="N236" s="52"/>
    </row>
    <row r="237" spans="14:14" ht="18.75" x14ac:dyDescent="0.3">
      <c r="N237" s="52"/>
    </row>
    <row r="238" spans="14:14" ht="18.75" x14ac:dyDescent="0.3">
      <c r="N238" s="52"/>
    </row>
    <row r="239" spans="14:14" ht="18.75" x14ac:dyDescent="0.3">
      <c r="N239" s="52"/>
    </row>
    <row r="240" spans="14:14" ht="18.75" x14ac:dyDescent="0.3">
      <c r="N240" s="52"/>
    </row>
    <row r="241" spans="14:14" ht="18.75" x14ac:dyDescent="0.3">
      <c r="N241" s="52"/>
    </row>
    <row r="242" spans="14:14" ht="18.75" x14ac:dyDescent="0.3">
      <c r="N242" s="52"/>
    </row>
    <row r="243" spans="14:14" ht="18.75" x14ac:dyDescent="0.3">
      <c r="N243" s="52"/>
    </row>
    <row r="244" spans="14:14" ht="18.75" x14ac:dyDescent="0.3">
      <c r="N244" s="52"/>
    </row>
    <row r="245" spans="14:14" ht="18.75" x14ac:dyDescent="0.3">
      <c r="N245" s="52"/>
    </row>
    <row r="246" spans="14:14" ht="18.75" x14ac:dyDescent="0.3">
      <c r="N246" s="52"/>
    </row>
    <row r="247" spans="14:14" ht="18.75" x14ac:dyDescent="0.3">
      <c r="N247" s="52"/>
    </row>
    <row r="248" spans="14:14" ht="18.75" x14ac:dyDescent="0.3">
      <c r="N248" s="52"/>
    </row>
    <row r="249" spans="14:14" ht="18.75" x14ac:dyDescent="0.3">
      <c r="N249" s="52"/>
    </row>
    <row r="250" spans="14:14" ht="18.75" x14ac:dyDescent="0.3">
      <c r="N250" s="52"/>
    </row>
    <row r="251" spans="14:14" ht="18.75" x14ac:dyDescent="0.3">
      <c r="N251" s="52"/>
    </row>
    <row r="252" spans="14:14" ht="18.75" x14ac:dyDescent="0.3">
      <c r="N252" s="52"/>
    </row>
    <row r="253" spans="14:14" ht="18.75" x14ac:dyDescent="0.3">
      <c r="N253" s="52"/>
    </row>
    <row r="254" spans="14:14" ht="18.75" x14ac:dyDescent="0.3">
      <c r="N254" s="52"/>
    </row>
    <row r="255" spans="14:14" ht="18.75" x14ac:dyDescent="0.3">
      <c r="N255" s="52"/>
    </row>
    <row r="256" spans="14:14" ht="18.75" x14ac:dyDescent="0.3">
      <c r="N256" s="52"/>
    </row>
    <row r="257" spans="14:14" ht="18.75" x14ac:dyDescent="0.3">
      <c r="N257" s="52"/>
    </row>
    <row r="258" spans="14:14" ht="18.75" x14ac:dyDescent="0.3">
      <c r="N258" s="52"/>
    </row>
    <row r="259" spans="14:14" ht="18.75" x14ac:dyDescent="0.3">
      <c r="N259" s="52"/>
    </row>
    <row r="260" spans="14:14" ht="18.75" x14ac:dyDescent="0.3">
      <c r="N260" s="52"/>
    </row>
    <row r="261" spans="14:14" ht="18.75" x14ac:dyDescent="0.3">
      <c r="N261" s="52"/>
    </row>
    <row r="262" spans="14:14" ht="18.75" x14ac:dyDescent="0.3">
      <c r="N262" s="52"/>
    </row>
    <row r="263" spans="14:14" ht="18.75" x14ac:dyDescent="0.3">
      <c r="N263" s="52"/>
    </row>
    <row r="264" spans="14:14" ht="18.75" x14ac:dyDescent="0.3">
      <c r="N264" s="52"/>
    </row>
    <row r="265" spans="14:14" ht="18.75" x14ac:dyDescent="0.3">
      <c r="N265" s="52"/>
    </row>
    <row r="266" spans="14:14" ht="18.75" x14ac:dyDescent="0.3">
      <c r="N266" s="52"/>
    </row>
    <row r="267" spans="14:14" ht="18.75" x14ac:dyDescent="0.3">
      <c r="N267" s="52"/>
    </row>
    <row r="268" spans="14:14" ht="18.75" x14ac:dyDescent="0.3">
      <c r="N268" s="52"/>
    </row>
    <row r="269" spans="14:14" ht="18.75" x14ac:dyDescent="0.3">
      <c r="N269" s="52"/>
    </row>
    <row r="270" spans="14:14" ht="18.75" x14ac:dyDescent="0.3">
      <c r="N270" s="52"/>
    </row>
    <row r="271" spans="14:14" ht="18.75" x14ac:dyDescent="0.3">
      <c r="N271" s="52"/>
    </row>
    <row r="272" spans="14:14" ht="18.75" x14ac:dyDescent="0.3">
      <c r="N272" s="52"/>
    </row>
    <row r="273" spans="14:14" ht="18.75" x14ac:dyDescent="0.3">
      <c r="N273" s="52"/>
    </row>
    <row r="274" spans="14:14" ht="18.75" x14ac:dyDescent="0.3">
      <c r="N274" s="52"/>
    </row>
    <row r="275" spans="14:14" ht="18.75" x14ac:dyDescent="0.3">
      <c r="N275" s="52"/>
    </row>
    <row r="276" spans="14:14" ht="18.75" x14ac:dyDescent="0.3">
      <c r="N276" s="52"/>
    </row>
    <row r="277" spans="14:14" ht="18.75" x14ac:dyDescent="0.3">
      <c r="N277" s="52"/>
    </row>
    <row r="278" spans="14:14" ht="18.75" x14ac:dyDescent="0.3">
      <c r="N278" s="52"/>
    </row>
    <row r="279" spans="14:14" ht="18.75" x14ac:dyDescent="0.3">
      <c r="N279" s="52"/>
    </row>
    <row r="280" spans="14:14" ht="18.75" x14ac:dyDescent="0.3">
      <c r="N280" s="52"/>
    </row>
    <row r="281" spans="14:14" ht="18.75" x14ac:dyDescent="0.3">
      <c r="N281" s="52"/>
    </row>
    <row r="282" spans="14:14" ht="18.75" x14ac:dyDescent="0.3">
      <c r="N282" s="52"/>
    </row>
    <row r="283" spans="14:14" ht="18.75" x14ac:dyDescent="0.3">
      <c r="N283" s="52"/>
    </row>
    <row r="284" spans="14:14" ht="18.75" x14ac:dyDescent="0.3">
      <c r="N284" s="52"/>
    </row>
    <row r="285" spans="14:14" ht="18.75" x14ac:dyDescent="0.3">
      <c r="N285" s="52"/>
    </row>
    <row r="286" spans="14:14" ht="18.75" x14ac:dyDescent="0.3">
      <c r="N286" s="52"/>
    </row>
    <row r="287" spans="14:14" ht="18.75" x14ac:dyDescent="0.3">
      <c r="N287" s="52"/>
    </row>
    <row r="288" spans="14:14" ht="18.75" x14ac:dyDescent="0.3">
      <c r="N288" s="52"/>
    </row>
    <row r="289" spans="14:14" ht="18.75" x14ac:dyDescent="0.3">
      <c r="N289" s="52"/>
    </row>
    <row r="290" spans="14:14" ht="18.75" x14ac:dyDescent="0.3">
      <c r="N290" s="52"/>
    </row>
    <row r="291" spans="14:14" ht="18.75" x14ac:dyDescent="0.3">
      <c r="N291" s="52"/>
    </row>
    <row r="292" spans="14:14" ht="18.75" x14ac:dyDescent="0.3">
      <c r="N292" s="52"/>
    </row>
    <row r="293" spans="14:14" ht="18.75" x14ac:dyDescent="0.3">
      <c r="N293" s="52"/>
    </row>
    <row r="294" spans="14:14" ht="18.75" x14ac:dyDescent="0.3">
      <c r="N294" s="52"/>
    </row>
    <row r="295" spans="14:14" ht="18.75" x14ac:dyDescent="0.3">
      <c r="N295" s="52"/>
    </row>
    <row r="296" spans="14:14" ht="18.75" x14ac:dyDescent="0.3">
      <c r="N296" s="52"/>
    </row>
    <row r="297" spans="14:14" ht="18.75" x14ac:dyDescent="0.3">
      <c r="N297" s="52"/>
    </row>
    <row r="298" spans="14:14" ht="18.75" x14ac:dyDescent="0.3">
      <c r="N298" s="52"/>
    </row>
    <row r="299" spans="14:14" ht="18.75" x14ac:dyDescent="0.3">
      <c r="N299" s="52"/>
    </row>
    <row r="300" spans="14:14" ht="18.75" x14ac:dyDescent="0.3">
      <c r="N300" s="52"/>
    </row>
    <row r="301" spans="14:14" ht="18.75" x14ac:dyDescent="0.3">
      <c r="N301" s="52"/>
    </row>
    <row r="302" spans="14:14" ht="18.75" x14ac:dyDescent="0.3">
      <c r="N302" s="52"/>
    </row>
    <row r="303" spans="14:14" ht="18.75" x14ac:dyDescent="0.3">
      <c r="N303" s="52"/>
    </row>
    <row r="304" spans="14:14" ht="18.75" x14ac:dyDescent="0.3">
      <c r="N304" s="52"/>
    </row>
    <row r="305" spans="14:14" ht="18.75" x14ac:dyDescent="0.3">
      <c r="N305" s="52"/>
    </row>
    <row r="306" spans="14:14" ht="18.75" x14ac:dyDescent="0.3">
      <c r="N306" s="52"/>
    </row>
    <row r="307" spans="14:14" ht="18.75" x14ac:dyDescent="0.3">
      <c r="N307" s="52"/>
    </row>
    <row r="308" spans="14:14" ht="18.75" x14ac:dyDescent="0.3">
      <c r="N308" s="52"/>
    </row>
    <row r="309" spans="14:14" ht="18.75" x14ac:dyDescent="0.3">
      <c r="N309" s="52"/>
    </row>
    <row r="310" spans="14:14" ht="18.75" x14ac:dyDescent="0.3">
      <c r="N310" s="52"/>
    </row>
    <row r="311" spans="14:14" ht="18.75" x14ac:dyDescent="0.3">
      <c r="N311" s="52"/>
    </row>
    <row r="312" spans="14:14" ht="18.75" x14ac:dyDescent="0.3">
      <c r="N312" s="52"/>
    </row>
    <row r="313" spans="14:14" ht="18.75" x14ac:dyDescent="0.3">
      <c r="N313" s="52"/>
    </row>
    <row r="314" spans="14:14" ht="18.75" x14ac:dyDescent="0.3">
      <c r="N314" s="52"/>
    </row>
    <row r="315" spans="14:14" ht="18.75" x14ac:dyDescent="0.3">
      <c r="N315" s="52"/>
    </row>
    <row r="316" spans="14:14" ht="18.75" x14ac:dyDescent="0.3">
      <c r="N316" s="52"/>
    </row>
    <row r="317" spans="14:14" ht="18.75" x14ac:dyDescent="0.3">
      <c r="N317" s="52"/>
    </row>
    <row r="318" spans="14:14" ht="18.75" x14ac:dyDescent="0.3">
      <c r="N318" s="52"/>
    </row>
    <row r="319" spans="14:14" ht="18.75" x14ac:dyDescent="0.3">
      <c r="N319" s="52"/>
    </row>
    <row r="320" spans="14:14" ht="18.75" x14ac:dyDescent="0.3">
      <c r="N320" s="52"/>
    </row>
    <row r="321" spans="14:14" ht="18.75" x14ac:dyDescent="0.3">
      <c r="N321" s="52"/>
    </row>
    <row r="322" spans="14:14" ht="18.75" x14ac:dyDescent="0.3">
      <c r="N322" s="52"/>
    </row>
  </sheetData>
  <sheetProtection algorithmName="SHA-512" hashValue="aw0cBj8VaNMLJoa8a1zZe9m7VLcT9Kd4G7yyZsv1ZSl7jlXMrKahYp3YoopT6NTFB2GG2NMCebqxnx8dCvFcmA==" saltValue="W9LNUfD2dfi6d7JejApKmg==" spinCount="100000" sheet="1" objects="1" scenarios="1"/>
  <mergeCells count="49">
    <mergeCell ref="E13:M13"/>
    <mergeCell ref="A37:M37"/>
    <mergeCell ref="A31:M31"/>
    <mergeCell ref="A13:D13"/>
    <mergeCell ref="A30:C30"/>
    <mergeCell ref="A21:M21"/>
    <mergeCell ref="A32:C32"/>
    <mergeCell ref="A34:C34"/>
    <mergeCell ref="A36:C36"/>
    <mergeCell ref="A19:M19"/>
    <mergeCell ref="A20:C20"/>
    <mergeCell ref="E20:M20"/>
    <mergeCell ref="A22:C22"/>
    <mergeCell ref="A24:C24"/>
    <mergeCell ref="A14:C14"/>
    <mergeCell ref="E14:M14"/>
    <mergeCell ref="A10:M10"/>
    <mergeCell ref="E11:M12"/>
    <mergeCell ref="A1:M1"/>
    <mergeCell ref="A2:M2"/>
    <mergeCell ref="G3:H3"/>
    <mergeCell ref="I3:K3"/>
    <mergeCell ref="A8:M8"/>
    <mergeCell ref="A9:B9"/>
    <mergeCell ref="A11:C12"/>
    <mergeCell ref="D11:D12"/>
    <mergeCell ref="A25:M25"/>
    <mergeCell ref="A26:C26"/>
    <mergeCell ref="A16:C16"/>
    <mergeCell ref="E16:M16"/>
    <mergeCell ref="G18:M18"/>
    <mergeCell ref="A18:C18"/>
    <mergeCell ref="A17:M17"/>
    <mergeCell ref="E42:F42"/>
    <mergeCell ref="A28:C28"/>
    <mergeCell ref="A15:M15"/>
    <mergeCell ref="A38:C38"/>
    <mergeCell ref="E22:M22"/>
    <mergeCell ref="E24:M24"/>
    <mergeCell ref="E26:M26"/>
    <mergeCell ref="E28:M28"/>
    <mergeCell ref="E30:M30"/>
    <mergeCell ref="F34:M34"/>
    <mergeCell ref="E36:M36"/>
    <mergeCell ref="E38:M38"/>
    <mergeCell ref="A35:M35"/>
    <mergeCell ref="A27:M27"/>
    <mergeCell ref="A23:M23"/>
    <mergeCell ref="E32:M32"/>
  </mergeCells>
  <conditionalFormatting sqref="D38">
    <cfRule type="expression" dxfId="9" priority="1">
      <formula>$D$38=$D$39</formula>
    </cfRule>
    <cfRule type="expression" dxfId="8" priority="2">
      <formula>$D$38&lt;&gt;$D$39</formula>
    </cfRule>
  </conditionalFormatting>
  <dataValidations count="1">
    <dataValidation type="list" allowBlank="1" showInputMessage="1" showErrorMessage="1" sqref="I5:J5 I7:J7" xr:uid="{87048766-94AB-4625-A941-64CDA61A7992}">
      <formula1>$N$59:$N$322</formula1>
    </dataValidation>
  </dataValidations>
  <hyperlinks>
    <hyperlink ref="G6" r:id="rId1" xr:uid="{7658EB15-4CE3-4FAF-8CC4-DD7E185FF07F}"/>
    <hyperlink ref="E13:M13" r:id="rId2" display="Link to guide &amp; Link to video walkthrough." xr:uid="{E563801A-9B0D-4BF5-94B6-6B74ABA59A73}"/>
  </hyperlinks>
  <pageMargins left="0.35" right="0.35" top="0.75" bottom="0.75" header="0.3" footer="0.3"/>
  <pageSetup scale="37" orientation="landscape" r:id="rId3"/>
  <headerFooter>
    <oddFooter>&amp;R&amp;T&amp;D</oddFooter>
  </headerFooter>
  <drawing r:id="rId4"/>
  <extLst>
    <ext xmlns:x14="http://schemas.microsoft.com/office/spreadsheetml/2009/9/main" uri="{78C0D931-6437-407d-A8EE-F0AAD7539E65}">
      <x14:conditionalFormattings>
        <x14:conditionalFormatting xmlns:xm="http://schemas.microsoft.com/office/excel/2006/main">
          <x14:cfRule type="expression" priority="18" id="{3B52B7DA-DD74-4DCE-868A-A879DB908BD2}">
            <xm:f>$D$18&gt;'District Data'!$B$14</xm:f>
            <x14:dxf>
              <fill>
                <patternFill>
                  <bgColor rgb="FFFF0000"/>
                </patternFill>
              </fill>
            </x14:dxf>
          </x14:cfRule>
          <x14:cfRule type="expression" priority="19" id="{E91F9D08-F2F2-4B7B-88A5-3E444EF87691}">
            <xm:f>$D$18&lt;='District Data'!$B$14</xm:f>
            <x14:dxf>
              <fill>
                <patternFill>
                  <bgColor rgb="FF00B050"/>
                </patternFill>
              </fill>
            </x14:dxf>
          </x14:cfRule>
          <xm:sqref>D18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F1C6E-1F86-4F71-9871-26C147B7ED18}">
  <sheetPr codeName="Sheet7">
    <tabColor theme="9" tint="-0.249977111117893"/>
  </sheetPr>
  <dimension ref="A1:T328"/>
  <sheetViews>
    <sheetView topLeftCell="A9" zoomScale="70" zoomScaleNormal="70" zoomScaleSheetLayoutView="100" workbookViewId="0">
      <selection activeCell="D20" sqref="D20"/>
    </sheetView>
  </sheetViews>
  <sheetFormatPr defaultColWidth="9.28515625" defaultRowHeight="15" x14ac:dyDescent="0.25"/>
  <cols>
    <col min="3" max="3" width="33" customWidth="1"/>
    <col min="4" max="8" width="29.7109375" customWidth="1"/>
    <col min="9" max="9" width="29.28515625" customWidth="1"/>
    <col min="10" max="12" width="29.7109375" customWidth="1"/>
    <col min="13" max="13" width="21.28515625" customWidth="1"/>
    <col min="17" max="17" width="58" customWidth="1"/>
  </cols>
  <sheetData>
    <row r="1" spans="1:20" ht="18" x14ac:dyDescent="0.25">
      <c r="A1" s="296" t="s">
        <v>322</v>
      </c>
      <c r="B1" s="296"/>
      <c r="C1" s="296"/>
      <c r="D1" s="296"/>
      <c r="E1" s="296"/>
      <c r="F1" s="296"/>
      <c r="G1" s="296"/>
      <c r="H1" s="296"/>
      <c r="I1" s="296"/>
      <c r="J1" s="296"/>
      <c r="K1" s="296"/>
      <c r="L1" s="296"/>
      <c r="M1" s="296"/>
      <c r="N1" s="33"/>
      <c r="O1" s="33"/>
      <c r="P1" s="33"/>
      <c r="Q1" s="33"/>
      <c r="R1" s="33"/>
      <c r="S1" s="33"/>
      <c r="T1" s="33"/>
    </row>
    <row r="2" spans="1:20" ht="18" customHeight="1" x14ac:dyDescent="0.25">
      <c r="A2" s="296" t="s">
        <v>619</v>
      </c>
      <c r="B2" s="296"/>
      <c r="C2" s="296"/>
      <c r="D2" s="296"/>
      <c r="E2" s="296"/>
      <c r="F2" s="296"/>
      <c r="G2" s="296"/>
      <c r="H2" s="296"/>
      <c r="I2" s="296"/>
      <c r="J2" s="296"/>
      <c r="K2" s="296"/>
      <c r="L2" s="296"/>
      <c r="M2" s="296"/>
      <c r="N2" s="34"/>
      <c r="O2" s="34"/>
      <c r="P2" s="34"/>
      <c r="Q2" s="34"/>
      <c r="R2" s="34"/>
      <c r="S2" s="34"/>
      <c r="T2" s="34"/>
    </row>
    <row r="3" spans="1:20" ht="18" customHeight="1" x14ac:dyDescent="0.3">
      <c r="A3" s="35"/>
      <c r="B3" s="35"/>
      <c r="C3" s="35"/>
      <c r="D3" s="35"/>
      <c r="E3" s="35"/>
      <c r="F3" s="35"/>
      <c r="G3" s="297" t="s">
        <v>320</v>
      </c>
      <c r="H3" s="297"/>
      <c r="I3" s="317" t="str">
        <f>'District Data'!B15</f>
        <v>9999 SAMPLE DISTRICT</v>
      </c>
      <c r="J3" s="317"/>
      <c r="K3" s="317"/>
      <c r="L3" s="52"/>
      <c r="M3" s="52"/>
      <c r="N3" s="38"/>
      <c r="O3" s="38"/>
      <c r="P3" s="38"/>
      <c r="Q3" s="38"/>
      <c r="R3" s="38"/>
      <c r="S3" s="38"/>
      <c r="T3" s="38"/>
    </row>
    <row r="4" spans="1:20" ht="18" customHeight="1" x14ac:dyDescent="0.3">
      <c r="B4" s="53"/>
      <c r="C4" s="53"/>
      <c r="D4" s="53"/>
      <c r="E4" s="53"/>
      <c r="F4" s="53"/>
      <c r="G4" s="36"/>
      <c r="H4" s="36"/>
      <c r="I4" s="54"/>
      <c r="J4" s="54"/>
      <c r="K4" s="37"/>
      <c r="L4" s="37"/>
      <c r="M4" s="37"/>
      <c r="N4" s="38"/>
      <c r="O4" s="38"/>
      <c r="P4" s="38"/>
      <c r="Q4" s="38"/>
      <c r="R4" s="38"/>
      <c r="S4" s="38"/>
      <c r="T4" s="38"/>
    </row>
    <row r="5" spans="1:20" ht="18" customHeight="1" x14ac:dyDescent="0.25">
      <c r="A5" s="53"/>
      <c r="B5" s="53"/>
      <c r="C5" s="53"/>
      <c r="F5" s="53"/>
      <c r="G5" s="53"/>
      <c r="H5" s="53"/>
      <c r="I5" s="53"/>
      <c r="J5" s="53"/>
      <c r="K5" s="53"/>
      <c r="L5" s="53"/>
      <c r="M5" s="53"/>
      <c r="N5" s="38"/>
      <c r="O5" s="38"/>
      <c r="P5" s="38"/>
      <c r="Q5" s="38"/>
      <c r="R5" s="38"/>
      <c r="S5" s="38"/>
      <c r="T5" s="38"/>
    </row>
    <row r="6" spans="1:20" ht="23.25" x14ac:dyDescent="0.35">
      <c r="A6" s="40" t="s">
        <v>643</v>
      </c>
      <c r="B6" s="40"/>
      <c r="C6" s="40"/>
      <c r="D6" s="41"/>
      <c r="E6" s="41"/>
      <c r="G6" s="134" t="s">
        <v>645</v>
      </c>
      <c r="H6" s="43"/>
      <c r="I6" s="43"/>
      <c r="J6" s="44"/>
      <c r="K6" s="37"/>
      <c r="L6" s="37"/>
      <c r="M6" s="37"/>
      <c r="N6" s="38"/>
      <c r="O6" s="38"/>
      <c r="P6" s="38"/>
      <c r="Q6" s="38"/>
      <c r="R6" s="38"/>
      <c r="S6" s="38"/>
      <c r="T6" s="38"/>
    </row>
    <row r="8" spans="1:20" ht="75.75" customHeight="1" x14ac:dyDescent="0.25">
      <c r="A8" s="299" t="s">
        <v>323</v>
      </c>
      <c r="B8" s="299"/>
      <c r="C8" s="299"/>
      <c r="D8" s="299"/>
      <c r="E8" s="299"/>
      <c r="F8" s="299"/>
      <c r="G8" s="299"/>
      <c r="H8" s="299"/>
      <c r="I8" s="299"/>
      <c r="J8" s="299"/>
      <c r="K8" s="299"/>
      <c r="L8" s="299"/>
      <c r="M8" s="299"/>
      <c r="N8" s="33"/>
      <c r="O8" s="33"/>
      <c r="P8" s="33"/>
      <c r="R8" s="33"/>
      <c r="S8" s="33"/>
      <c r="T8" s="33"/>
    </row>
    <row r="9" spans="1:20" ht="24.75" customHeight="1" x14ac:dyDescent="0.25">
      <c r="A9" s="47"/>
      <c r="B9" s="47"/>
      <c r="C9" s="47"/>
      <c r="D9" s="47"/>
      <c r="E9" s="47"/>
      <c r="Q9" s="48"/>
    </row>
    <row r="10" spans="1:20" ht="18" customHeight="1" x14ac:dyDescent="0.25">
      <c r="A10" s="289" t="s">
        <v>621</v>
      </c>
      <c r="B10" s="289"/>
      <c r="C10" s="289"/>
      <c r="D10" s="289"/>
      <c r="E10" s="289"/>
      <c r="F10" s="289"/>
      <c r="G10" s="289"/>
      <c r="H10" s="289"/>
      <c r="I10" s="289"/>
      <c r="J10" s="289"/>
      <c r="K10" s="289"/>
      <c r="L10" s="289"/>
      <c r="M10" s="289"/>
      <c r="N10" s="48"/>
      <c r="O10" s="48"/>
      <c r="P10" s="48"/>
      <c r="Q10" s="48"/>
      <c r="R10" s="48"/>
      <c r="S10" s="48"/>
      <c r="T10" s="48"/>
    </row>
    <row r="11" spans="1:20" ht="18" customHeight="1" x14ac:dyDescent="0.25">
      <c r="A11" s="301" t="s">
        <v>602</v>
      </c>
      <c r="B11" s="302"/>
      <c r="C11" s="302"/>
      <c r="D11" s="303" t="s">
        <v>603</v>
      </c>
      <c r="E11" s="290" t="s">
        <v>613</v>
      </c>
      <c r="F11" s="291"/>
      <c r="G11" s="291"/>
      <c r="H11" s="291"/>
      <c r="I11" s="291"/>
      <c r="J11" s="291"/>
      <c r="K11" s="291"/>
      <c r="L11" s="291"/>
      <c r="M11" s="292"/>
    </row>
    <row r="12" spans="1:20" ht="18" customHeight="1" x14ac:dyDescent="0.25">
      <c r="A12" s="302"/>
      <c r="B12" s="302"/>
      <c r="C12" s="302"/>
      <c r="D12" s="304"/>
      <c r="E12" s="293"/>
      <c r="F12" s="294"/>
      <c r="G12" s="294"/>
      <c r="H12" s="294"/>
      <c r="I12" s="294"/>
      <c r="J12" s="294"/>
      <c r="K12" s="294"/>
      <c r="L12" s="294"/>
      <c r="M12" s="295"/>
    </row>
    <row r="13" spans="1:20" ht="18" x14ac:dyDescent="0.25">
      <c r="A13" s="309"/>
      <c r="B13" s="309"/>
      <c r="C13" s="309"/>
      <c r="D13" s="309"/>
      <c r="E13" s="305" t="s">
        <v>615</v>
      </c>
      <c r="F13" s="305"/>
      <c r="G13" s="305"/>
      <c r="H13" s="305"/>
      <c r="I13" s="305"/>
      <c r="J13" s="305"/>
      <c r="K13" s="305"/>
      <c r="L13" s="305"/>
      <c r="M13" s="305"/>
    </row>
    <row r="14" spans="1:20" ht="50.1" customHeight="1" x14ac:dyDescent="0.25">
      <c r="A14" s="286" t="s">
        <v>604</v>
      </c>
      <c r="B14" s="287"/>
      <c r="C14" s="288"/>
      <c r="D14" s="122"/>
      <c r="E14" s="273"/>
      <c r="F14" s="274"/>
      <c r="G14" s="274"/>
      <c r="H14" s="274"/>
      <c r="I14" s="274"/>
      <c r="J14" s="274"/>
      <c r="K14" s="274"/>
      <c r="L14" s="274"/>
      <c r="M14" s="275"/>
    </row>
    <row r="15" spans="1:20" ht="18" x14ac:dyDescent="0.25">
      <c r="A15" s="310"/>
      <c r="B15" s="307"/>
      <c r="C15" s="307"/>
      <c r="D15" s="307"/>
      <c r="E15" s="307"/>
      <c r="F15" s="307"/>
      <c r="G15" s="307"/>
      <c r="H15" s="307"/>
      <c r="I15" s="307"/>
      <c r="J15" s="307"/>
      <c r="K15" s="307"/>
      <c r="L15" s="307"/>
      <c r="M15" s="311"/>
    </row>
    <row r="16" spans="1:20" ht="50.1" customHeight="1" x14ac:dyDescent="0.25">
      <c r="A16" s="286" t="s">
        <v>605</v>
      </c>
      <c r="B16" s="287"/>
      <c r="C16" s="288"/>
      <c r="D16" s="122"/>
      <c r="E16" s="273"/>
      <c r="F16" s="274"/>
      <c r="G16" s="274"/>
      <c r="H16" s="274"/>
      <c r="I16" s="274"/>
      <c r="J16" s="274"/>
      <c r="K16" s="274"/>
      <c r="L16" s="274"/>
      <c r="M16" s="275"/>
    </row>
    <row r="17" spans="1:14" ht="18" x14ac:dyDescent="0.25">
      <c r="A17" s="267"/>
      <c r="B17" s="268"/>
      <c r="C17" s="268"/>
      <c r="D17" s="268"/>
      <c r="E17" s="268"/>
      <c r="F17" s="268"/>
      <c r="G17" s="268"/>
      <c r="H17" s="268"/>
      <c r="I17" s="268"/>
      <c r="J17" s="268"/>
      <c r="K17" s="268"/>
      <c r="L17" s="268"/>
      <c r="M17" s="269"/>
    </row>
    <row r="18" spans="1:14" ht="50.1" customHeight="1" x14ac:dyDescent="0.25">
      <c r="A18" s="286" t="s">
        <v>606</v>
      </c>
      <c r="B18" s="287"/>
      <c r="C18" s="288"/>
      <c r="D18" s="122"/>
      <c r="E18" s="273"/>
      <c r="F18" s="274"/>
      <c r="G18" s="274"/>
      <c r="H18" s="274"/>
      <c r="I18" s="274"/>
      <c r="J18" s="274"/>
      <c r="K18" s="274"/>
      <c r="L18" s="274"/>
      <c r="M18" s="275"/>
    </row>
    <row r="19" spans="1:14" ht="18" x14ac:dyDescent="0.25">
      <c r="A19" s="267"/>
      <c r="B19" s="268"/>
      <c r="C19" s="268"/>
      <c r="D19" s="268"/>
      <c r="E19" s="268"/>
      <c r="F19" s="268"/>
      <c r="G19" s="268"/>
      <c r="H19" s="268"/>
      <c r="I19" s="268"/>
      <c r="J19" s="268"/>
      <c r="K19" s="268"/>
      <c r="L19" s="268"/>
      <c r="M19" s="269"/>
    </row>
    <row r="20" spans="1:14" ht="50.1" customHeight="1" x14ac:dyDescent="0.25">
      <c r="A20" s="286" t="s">
        <v>607</v>
      </c>
      <c r="B20" s="287"/>
      <c r="C20" s="288"/>
      <c r="D20" s="122"/>
      <c r="E20" s="273"/>
      <c r="F20" s="274"/>
      <c r="G20" s="274"/>
      <c r="H20" s="274"/>
      <c r="I20" s="274"/>
      <c r="J20" s="274"/>
      <c r="K20" s="274"/>
      <c r="L20" s="274"/>
      <c r="M20" s="275"/>
    </row>
    <row r="21" spans="1:14" ht="18" x14ac:dyDescent="0.25">
      <c r="A21" s="267"/>
      <c r="B21" s="268"/>
      <c r="C21" s="268"/>
      <c r="D21" s="268"/>
      <c r="E21" s="268"/>
      <c r="F21" s="268"/>
      <c r="G21" s="268"/>
      <c r="H21" s="268"/>
      <c r="I21" s="268"/>
      <c r="J21" s="268"/>
      <c r="K21" s="268"/>
      <c r="L21" s="268"/>
      <c r="M21" s="269"/>
    </row>
    <row r="22" spans="1:14" s="50" customFormat="1" ht="50.1" customHeight="1" x14ac:dyDescent="0.25">
      <c r="A22" s="264" t="s">
        <v>612</v>
      </c>
      <c r="B22" s="265"/>
      <c r="C22" s="266"/>
      <c r="D22" s="123"/>
      <c r="E22" s="276"/>
      <c r="F22" s="277"/>
      <c r="G22" s="277"/>
      <c r="H22" s="277"/>
      <c r="I22" s="277"/>
      <c r="J22" s="277"/>
      <c r="K22" s="277"/>
      <c r="L22" s="277"/>
      <c r="M22" s="278"/>
      <c r="N22" s="100"/>
    </row>
    <row r="23" spans="1:14" s="50" customFormat="1" ht="18" x14ac:dyDescent="0.25">
      <c r="A23" s="267"/>
      <c r="B23" s="268"/>
      <c r="C23" s="268"/>
      <c r="D23" s="268"/>
      <c r="E23" s="268"/>
      <c r="F23" s="268"/>
      <c r="G23" s="268"/>
      <c r="H23" s="268"/>
      <c r="I23" s="268"/>
      <c r="J23" s="268"/>
      <c r="K23" s="268"/>
      <c r="L23" s="268"/>
      <c r="M23" s="269"/>
      <c r="N23" s="100"/>
    </row>
    <row r="24" spans="1:14" s="50" customFormat="1" ht="50.1" customHeight="1" x14ac:dyDescent="0.25">
      <c r="A24" s="264" t="s">
        <v>654</v>
      </c>
      <c r="B24" s="265"/>
      <c r="C24" s="266"/>
      <c r="D24" s="123"/>
      <c r="E24" s="276"/>
      <c r="F24" s="277"/>
      <c r="G24" s="277"/>
      <c r="H24" s="277"/>
      <c r="I24" s="277"/>
      <c r="J24" s="277"/>
      <c r="K24" s="277"/>
      <c r="L24" s="277"/>
      <c r="M24" s="278"/>
      <c r="N24" s="100"/>
    </row>
    <row r="25" spans="1:14" s="50" customFormat="1" ht="18" x14ac:dyDescent="0.25">
      <c r="A25" s="267"/>
      <c r="B25" s="268"/>
      <c r="C25" s="268"/>
      <c r="D25" s="268"/>
      <c r="E25" s="268"/>
      <c r="F25" s="268"/>
      <c r="G25" s="268"/>
      <c r="H25" s="268"/>
      <c r="I25" s="268"/>
      <c r="J25" s="268"/>
      <c r="K25" s="268"/>
      <c r="L25" s="268"/>
      <c r="M25" s="269"/>
      <c r="N25" s="100"/>
    </row>
    <row r="26" spans="1:14" s="50" customFormat="1" ht="50.1" customHeight="1" x14ac:dyDescent="0.25">
      <c r="A26" s="286" t="s">
        <v>608</v>
      </c>
      <c r="B26" s="287"/>
      <c r="C26" s="288"/>
      <c r="D26" s="123"/>
      <c r="E26" s="276"/>
      <c r="F26" s="277"/>
      <c r="G26" s="277"/>
      <c r="H26" s="277"/>
      <c r="I26" s="277"/>
      <c r="J26" s="277"/>
      <c r="K26" s="277"/>
      <c r="L26" s="277"/>
      <c r="M26" s="278"/>
      <c r="N26" s="100"/>
    </row>
    <row r="27" spans="1:14" s="50" customFormat="1" ht="18" x14ac:dyDescent="0.25">
      <c r="A27" s="267"/>
      <c r="B27" s="268"/>
      <c r="C27" s="268"/>
      <c r="D27" s="268"/>
      <c r="E27" s="268"/>
      <c r="F27" s="268"/>
      <c r="G27" s="268"/>
      <c r="H27" s="268"/>
      <c r="I27" s="268"/>
      <c r="J27" s="268"/>
      <c r="K27" s="268"/>
      <c r="L27" s="268"/>
      <c r="M27" s="269"/>
      <c r="N27" s="100"/>
    </row>
    <row r="28" spans="1:14" ht="50.1" customHeight="1" x14ac:dyDescent="0.25">
      <c r="A28" s="312" t="s">
        <v>609</v>
      </c>
      <c r="B28" s="287"/>
      <c r="C28" s="288"/>
      <c r="D28" s="122"/>
      <c r="E28" s="117" t="s">
        <v>616</v>
      </c>
      <c r="F28" s="274"/>
      <c r="G28" s="274"/>
      <c r="H28" s="274"/>
      <c r="I28" s="274"/>
      <c r="J28" s="274"/>
      <c r="K28" s="274"/>
      <c r="L28" s="274"/>
      <c r="M28" s="279"/>
    </row>
    <row r="29" spans="1:14" ht="18" x14ac:dyDescent="0.25">
      <c r="A29" s="283"/>
      <c r="B29" s="284"/>
      <c r="C29" s="284"/>
      <c r="D29" s="284"/>
      <c r="E29" s="284"/>
      <c r="F29" s="284"/>
      <c r="G29" s="284"/>
      <c r="H29" s="284"/>
      <c r="I29" s="284"/>
      <c r="J29" s="284"/>
      <c r="K29" s="284"/>
      <c r="L29" s="284"/>
      <c r="M29" s="285"/>
    </row>
    <row r="30" spans="1:14" ht="50.1" customHeight="1" x14ac:dyDescent="0.25">
      <c r="A30" s="312" t="s">
        <v>610</v>
      </c>
      <c r="B30" s="287"/>
      <c r="C30" s="288"/>
      <c r="D30" s="122"/>
      <c r="E30" s="273"/>
      <c r="F30" s="274"/>
      <c r="G30" s="274"/>
      <c r="H30" s="274"/>
      <c r="I30" s="274"/>
      <c r="J30" s="274"/>
      <c r="K30" s="274"/>
      <c r="L30" s="274"/>
      <c r="M30" s="279"/>
    </row>
    <row r="31" spans="1:14" ht="18" x14ac:dyDescent="0.25">
      <c r="A31" s="306"/>
      <c r="B31" s="307"/>
      <c r="C31" s="307"/>
      <c r="D31" s="307"/>
      <c r="E31" s="307"/>
      <c r="F31" s="307"/>
      <c r="G31" s="307"/>
      <c r="H31" s="307"/>
      <c r="I31" s="307"/>
      <c r="J31" s="307"/>
      <c r="K31" s="307"/>
      <c r="L31" s="307"/>
      <c r="M31" s="308"/>
    </row>
    <row r="32" spans="1:14" ht="24.95" customHeight="1" x14ac:dyDescent="0.25">
      <c r="A32" s="270" t="s">
        <v>611</v>
      </c>
      <c r="B32" s="271"/>
      <c r="C32" s="272"/>
      <c r="D32" s="114">
        <f>SUM(D14+D16+D18+D20+D22+D24+D26+D28+D30)</f>
        <v>0</v>
      </c>
      <c r="E32" s="280"/>
      <c r="F32" s="281"/>
      <c r="G32" s="281"/>
      <c r="H32" s="281"/>
      <c r="I32" s="281"/>
      <c r="J32" s="281"/>
      <c r="K32" s="281"/>
      <c r="L32" s="281"/>
      <c r="M32" s="282"/>
    </row>
    <row r="33" spans="1:13" ht="18" x14ac:dyDescent="0.25">
      <c r="A33" s="32"/>
      <c r="B33" s="32"/>
      <c r="C33" s="32"/>
      <c r="D33" s="115">
        <f>'District Data'!B8</f>
        <v>39389.14</v>
      </c>
      <c r="E33" s="51"/>
      <c r="F33" s="51"/>
      <c r="G33" s="51"/>
      <c r="H33" s="51"/>
      <c r="I33" s="51"/>
      <c r="J33" s="51"/>
      <c r="K33" s="51"/>
      <c r="L33" s="51"/>
      <c r="M33" s="51"/>
    </row>
    <row r="34" spans="1:13" x14ac:dyDescent="0.25">
      <c r="D34" s="113"/>
    </row>
    <row r="35" spans="1:13" ht="24.95" customHeight="1" x14ac:dyDescent="0.25"/>
    <row r="36" spans="1:13" ht="24.95" customHeight="1" x14ac:dyDescent="0.25">
      <c r="D36" s="51">
        <f>D33-D32</f>
        <v>39389.14</v>
      </c>
      <c r="E36" s="316" t="s">
        <v>700</v>
      </c>
      <c r="F36" s="316"/>
    </row>
    <row r="38" spans="1:13" ht="24.95" customHeight="1" x14ac:dyDescent="0.25"/>
    <row r="39" spans="1:13" ht="24.95" customHeight="1" x14ac:dyDescent="0.25"/>
    <row r="41" spans="1:13" ht="24.95" customHeight="1" x14ac:dyDescent="0.25"/>
    <row r="43" spans="1:13" ht="18.75" x14ac:dyDescent="0.3">
      <c r="A43" s="55"/>
      <c r="B43" s="55"/>
      <c r="C43" s="55"/>
      <c r="D43" s="56"/>
      <c r="E43" s="56"/>
      <c r="F43" s="56"/>
      <c r="G43" s="56"/>
      <c r="H43" s="56"/>
      <c r="I43" s="56"/>
      <c r="J43" s="56"/>
      <c r="K43" s="56"/>
      <c r="L43" s="56"/>
      <c r="M43" s="56"/>
    </row>
    <row r="44" spans="1:13" ht="18.75" x14ac:dyDescent="0.3">
      <c r="A44" s="55"/>
      <c r="B44" s="55"/>
      <c r="C44" s="55"/>
      <c r="D44" s="56"/>
      <c r="E44" s="56"/>
      <c r="F44" s="56"/>
      <c r="G44" s="56"/>
      <c r="H44" s="56"/>
      <c r="I44" s="56"/>
      <c r="J44" s="56"/>
      <c r="K44" s="56"/>
      <c r="L44" s="56"/>
      <c r="M44" s="56"/>
    </row>
    <row r="45" spans="1:13" ht="18.75" x14ac:dyDescent="0.3">
      <c r="A45" s="55"/>
      <c r="B45" s="55"/>
      <c r="C45" s="55"/>
      <c r="D45" s="56"/>
      <c r="E45" s="56"/>
      <c r="F45" s="56"/>
      <c r="G45" s="56"/>
      <c r="H45" s="56"/>
      <c r="I45" s="56"/>
      <c r="J45" s="56"/>
      <c r="K45" s="56"/>
      <c r="L45" s="56"/>
      <c r="M45" s="56"/>
    </row>
    <row r="46" spans="1:13" ht="18.75" x14ac:dyDescent="0.3">
      <c r="A46" s="55"/>
      <c r="B46" s="55"/>
      <c r="C46" s="55"/>
      <c r="D46" s="56"/>
      <c r="E46" s="56"/>
      <c r="F46" s="56"/>
      <c r="G46" s="56"/>
      <c r="H46" s="56"/>
      <c r="I46" s="56"/>
      <c r="J46" s="56"/>
      <c r="K46" s="56"/>
      <c r="L46" s="56"/>
      <c r="M46" s="56"/>
    </row>
    <row r="47" spans="1:13" ht="18.75" x14ac:dyDescent="0.3">
      <c r="A47" s="55"/>
      <c r="B47" s="55"/>
      <c r="C47" s="55"/>
      <c r="D47" s="56"/>
      <c r="E47" s="56"/>
      <c r="F47" s="56"/>
      <c r="G47" s="56"/>
      <c r="H47" s="56"/>
      <c r="I47" s="56"/>
      <c r="J47" s="56"/>
      <c r="K47" s="56"/>
      <c r="L47" s="56"/>
      <c r="M47" s="56"/>
    </row>
    <row r="48" spans="1:13" ht="18.75" x14ac:dyDescent="0.3">
      <c r="A48" s="55"/>
      <c r="B48" s="55"/>
      <c r="C48" s="55"/>
      <c r="D48" s="56"/>
      <c r="E48" s="56"/>
      <c r="F48" s="56"/>
      <c r="G48" s="56"/>
      <c r="H48" s="56"/>
      <c r="I48" s="56"/>
      <c r="J48" s="56"/>
      <c r="K48" s="56"/>
      <c r="L48" s="56"/>
      <c r="M48" s="56"/>
    </row>
    <row r="49" spans="1:14" ht="18.75" x14ac:dyDescent="0.3">
      <c r="A49" s="55"/>
      <c r="B49" s="55"/>
      <c r="C49" s="55"/>
      <c r="D49" s="56"/>
      <c r="E49" s="56"/>
      <c r="F49" s="56"/>
      <c r="G49" s="56"/>
      <c r="H49" s="56"/>
      <c r="I49" s="56"/>
      <c r="J49" s="56"/>
      <c r="K49" s="56"/>
      <c r="L49" s="56"/>
      <c r="M49" s="56"/>
    </row>
    <row r="50" spans="1:14" ht="18.75" x14ac:dyDescent="0.3">
      <c r="N50" s="52"/>
    </row>
    <row r="51" spans="1:14" ht="18.75" x14ac:dyDescent="0.3">
      <c r="N51" s="52"/>
    </row>
    <row r="52" spans="1:14" ht="18.75" x14ac:dyDescent="0.3">
      <c r="N52" s="52"/>
    </row>
    <row r="53" spans="1:14" ht="18.75" x14ac:dyDescent="0.3">
      <c r="N53" s="52"/>
    </row>
    <row r="54" spans="1:14" ht="18.75" x14ac:dyDescent="0.3">
      <c r="N54" s="52"/>
    </row>
    <row r="55" spans="1:14" ht="18.75" x14ac:dyDescent="0.3">
      <c r="N55" s="52"/>
    </row>
    <row r="56" spans="1:14" ht="18.75" x14ac:dyDescent="0.3">
      <c r="N56" s="52"/>
    </row>
    <row r="57" spans="1:14" ht="18.75" x14ac:dyDescent="0.3">
      <c r="N57" s="52"/>
    </row>
    <row r="58" spans="1:14" ht="18.75" x14ac:dyDescent="0.3">
      <c r="N58" s="52"/>
    </row>
    <row r="59" spans="1:14" ht="18.75" x14ac:dyDescent="0.3">
      <c r="N59" s="52"/>
    </row>
    <row r="60" spans="1:14" ht="18.75" x14ac:dyDescent="0.3">
      <c r="N60" s="52"/>
    </row>
    <row r="61" spans="1:14" ht="18.75" x14ac:dyDescent="0.3">
      <c r="N61" s="52"/>
    </row>
    <row r="62" spans="1:14" ht="18.75" x14ac:dyDescent="0.3">
      <c r="N62" s="52"/>
    </row>
    <row r="63" spans="1:14" ht="18.75" x14ac:dyDescent="0.3">
      <c r="N63" s="52"/>
    </row>
    <row r="64" spans="1:14" ht="18.75" x14ac:dyDescent="0.3">
      <c r="N64" s="52"/>
    </row>
    <row r="65" spans="14:14" ht="18.75" x14ac:dyDescent="0.3">
      <c r="N65" s="52"/>
    </row>
    <row r="66" spans="14:14" ht="18.75" x14ac:dyDescent="0.3">
      <c r="N66" s="52"/>
    </row>
    <row r="67" spans="14:14" ht="18.75" x14ac:dyDescent="0.3">
      <c r="N67" s="52"/>
    </row>
    <row r="68" spans="14:14" ht="18.75" x14ac:dyDescent="0.3">
      <c r="N68" s="52"/>
    </row>
    <row r="69" spans="14:14" ht="18.75" x14ac:dyDescent="0.3">
      <c r="N69" s="52"/>
    </row>
    <row r="70" spans="14:14" ht="18.75" x14ac:dyDescent="0.3">
      <c r="N70" s="52"/>
    </row>
    <row r="71" spans="14:14" ht="18.75" x14ac:dyDescent="0.3">
      <c r="N71" s="52"/>
    </row>
    <row r="72" spans="14:14" ht="18.75" x14ac:dyDescent="0.3">
      <c r="N72" s="52"/>
    </row>
    <row r="73" spans="14:14" ht="18.75" x14ac:dyDescent="0.3">
      <c r="N73" s="52"/>
    </row>
    <row r="74" spans="14:14" ht="18.75" x14ac:dyDescent="0.3">
      <c r="N74" s="52"/>
    </row>
    <row r="75" spans="14:14" ht="18.75" x14ac:dyDescent="0.3">
      <c r="N75" s="52"/>
    </row>
    <row r="76" spans="14:14" ht="18.75" x14ac:dyDescent="0.3">
      <c r="N76" s="52"/>
    </row>
    <row r="77" spans="14:14" ht="18.75" x14ac:dyDescent="0.3">
      <c r="N77" s="52"/>
    </row>
    <row r="78" spans="14:14" ht="18.75" x14ac:dyDescent="0.3">
      <c r="N78" s="52"/>
    </row>
    <row r="79" spans="14:14" ht="18.75" x14ac:dyDescent="0.3">
      <c r="N79" s="52"/>
    </row>
    <row r="80" spans="14:14" ht="18.75" x14ac:dyDescent="0.3">
      <c r="N80" s="52"/>
    </row>
    <row r="81" spans="14:14" ht="18.75" x14ac:dyDescent="0.3">
      <c r="N81" s="52"/>
    </row>
    <row r="82" spans="14:14" ht="18.75" x14ac:dyDescent="0.3">
      <c r="N82" s="52"/>
    </row>
    <row r="83" spans="14:14" ht="18.75" x14ac:dyDescent="0.3">
      <c r="N83" s="52"/>
    </row>
    <row r="84" spans="14:14" ht="18.75" x14ac:dyDescent="0.3">
      <c r="N84" s="52"/>
    </row>
    <row r="85" spans="14:14" ht="18.75" x14ac:dyDescent="0.3">
      <c r="N85" s="52"/>
    </row>
    <row r="86" spans="14:14" ht="18.75" x14ac:dyDescent="0.3">
      <c r="N86" s="52"/>
    </row>
    <row r="87" spans="14:14" ht="18.75" x14ac:dyDescent="0.3">
      <c r="N87" s="52"/>
    </row>
    <row r="88" spans="14:14" ht="18.75" x14ac:dyDescent="0.3">
      <c r="N88" s="52"/>
    </row>
    <row r="89" spans="14:14" ht="18.75" x14ac:dyDescent="0.3">
      <c r="N89" s="52"/>
    </row>
    <row r="90" spans="14:14" ht="18.75" x14ac:dyDescent="0.3">
      <c r="N90" s="52"/>
    </row>
    <row r="91" spans="14:14" ht="18.75" x14ac:dyDescent="0.3">
      <c r="N91" s="52"/>
    </row>
    <row r="92" spans="14:14" ht="18.75" x14ac:dyDescent="0.3">
      <c r="N92" s="52"/>
    </row>
    <row r="93" spans="14:14" ht="18.75" x14ac:dyDescent="0.3">
      <c r="N93" s="52"/>
    </row>
    <row r="94" spans="14:14" ht="18.75" x14ac:dyDescent="0.3">
      <c r="N94" s="52"/>
    </row>
    <row r="95" spans="14:14" ht="18.75" x14ac:dyDescent="0.3">
      <c r="N95" s="52"/>
    </row>
    <row r="96" spans="14:14" ht="18.75" x14ac:dyDescent="0.3">
      <c r="N96" s="52"/>
    </row>
    <row r="97" spans="14:14" ht="18.75" x14ac:dyDescent="0.3">
      <c r="N97" s="52"/>
    </row>
    <row r="98" spans="14:14" ht="18.75" x14ac:dyDescent="0.3">
      <c r="N98" s="52"/>
    </row>
    <row r="99" spans="14:14" ht="18.75" x14ac:dyDescent="0.3">
      <c r="N99" s="52"/>
    </row>
    <row r="100" spans="14:14" ht="18.75" x14ac:dyDescent="0.3">
      <c r="N100" s="52"/>
    </row>
    <row r="101" spans="14:14" ht="18.75" x14ac:dyDescent="0.3">
      <c r="N101" s="52"/>
    </row>
    <row r="102" spans="14:14" ht="18.75" x14ac:dyDescent="0.3">
      <c r="N102" s="52"/>
    </row>
    <row r="103" spans="14:14" ht="18.75" x14ac:dyDescent="0.3">
      <c r="N103" s="52"/>
    </row>
    <row r="104" spans="14:14" ht="18.75" x14ac:dyDescent="0.3">
      <c r="N104" s="52"/>
    </row>
    <row r="105" spans="14:14" ht="18.75" x14ac:dyDescent="0.3">
      <c r="N105" s="52"/>
    </row>
    <row r="106" spans="14:14" ht="18.75" x14ac:dyDescent="0.3">
      <c r="N106" s="52"/>
    </row>
    <row r="107" spans="14:14" ht="18.75" x14ac:dyDescent="0.3">
      <c r="N107" s="52"/>
    </row>
    <row r="108" spans="14:14" ht="18.75" x14ac:dyDescent="0.3">
      <c r="N108" s="52"/>
    </row>
    <row r="109" spans="14:14" ht="18.75" x14ac:dyDescent="0.3">
      <c r="N109" s="52"/>
    </row>
    <row r="110" spans="14:14" ht="18.75" x14ac:dyDescent="0.3">
      <c r="N110" s="52"/>
    </row>
    <row r="111" spans="14:14" ht="18.75" x14ac:dyDescent="0.3">
      <c r="N111" s="52"/>
    </row>
    <row r="112" spans="14:14" ht="18.75" x14ac:dyDescent="0.3">
      <c r="N112" s="52"/>
    </row>
    <row r="113" spans="14:14" ht="18.75" x14ac:dyDescent="0.3">
      <c r="N113" s="52"/>
    </row>
    <row r="114" spans="14:14" ht="18.75" x14ac:dyDescent="0.3">
      <c r="N114" s="52"/>
    </row>
    <row r="115" spans="14:14" ht="18.75" x14ac:dyDescent="0.3">
      <c r="N115" s="52"/>
    </row>
    <row r="116" spans="14:14" ht="18.75" x14ac:dyDescent="0.3">
      <c r="N116" s="52"/>
    </row>
    <row r="117" spans="14:14" ht="18.75" x14ac:dyDescent="0.3">
      <c r="N117" s="52"/>
    </row>
    <row r="118" spans="14:14" ht="18.75" x14ac:dyDescent="0.3">
      <c r="N118" s="52"/>
    </row>
    <row r="119" spans="14:14" ht="18.75" x14ac:dyDescent="0.3">
      <c r="N119" s="52"/>
    </row>
    <row r="120" spans="14:14" ht="18.75" x14ac:dyDescent="0.3">
      <c r="N120" s="52"/>
    </row>
    <row r="121" spans="14:14" ht="18.75" x14ac:dyDescent="0.3">
      <c r="N121" s="52"/>
    </row>
    <row r="122" spans="14:14" ht="18.75" x14ac:dyDescent="0.3">
      <c r="N122" s="52"/>
    </row>
    <row r="123" spans="14:14" ht="18.75" x14ac:dyDescent="0.3">
      <c r="N123" s="52"/>
    </row>
    <row r="124" spans="14:14" ht="18.75" x14ac:dyDescent="0.3">
      <c r="N124" s="52"/>
    </row>
    <row r="125" spans="14:14" ht="18.75" x14ac:dyDescent="0.3">
      <c r="N125" s="52"/>
    </row>
    <row r="126" spans="14:14" ht="18.75" x14ac:dyDescent="0.3">
      <c r="N126" s="52"/>
    </row>
    <row r="127" spans="14:14" ht="18.75" x14ac:dyDescent="0.3">
      <c r="N127" s="52"/>
    </row>
    <row r="128" spans="14:14" ht="18.75" x14ac:dyDescent="0.3">
      <c r="N128" s="52"/>
    </row>
    <row r="129" spans="14:14" ht="18.75" x14ac:dyDescent="0.3">
      <c r="N129" s="52"/>
    </row>
    <row r="130" spans="14:14" ht="18.75" x14ac:dyDescent="0.3">
      <c r="N130" s="52"/>
    </row>
    <row r="131" spans="14:14" ht="18.75" x14ac:dyDescent="0.3">
      <c r="N131" s="52"/>
    </row>
    <row r="132" spans="14:14" ht="18.75" x14ac:dyDescent="0.3">
      <c r="N132" s="52"/>
    </row>
    <row r="133" spans="14:14" ht="18.75" x14ac:dyDescent="0.3">
      <c r="N133" s="52"/>
    </row>
    <row r="134" spans="14:14" ht="18.75" x14ac:dyDescent="0.3">
      <c r="N134" s="52"/>
    </row>
    <row r="135" spans="14:14" ht="18.75" x14ac:dyDescent="0.3">
      <c r="N135" s="52"/>
    </row>
    <row r="136" spans="14:14" ht="18.75" x14ac:dyDescent="0.3">
      <c r="N136" s="52"/>
    </row>
    <row r="137" spans="14:14" ht="18.75" x14ac:dyDescent="0.3">
      <c r="N137" s="52"/>
    </row>
    <row r="138" spans="14:14" ht="18.75" x14ac:dyDescent="0.3">
      <c r="N138" s="52"/>
    </row>
    <row r="139" spans="14:14" ht="18.75" x14ac:dyDescent="0.3">
      <c r="N139" s="52"/>
    </row>
    <row r="140" spans="14:14" ht="18.75" x14ac:dyDescent="0.3">
      <c r="N140" s="52"/>
    </row>
    <row r="141" spans="14:14" ht="18.75" x14ac:dyDescent="0.3">
      <c r="N141" s="52"/>
    </row>
    <row r="142" spans="14:14" ht="18.75" x14ac:dyDescent="0.3">
      <c r="N142" s="52"/>
    </row>
    <row r="143" spans="14:14" ht="18.75" x14ac:dyDescent="0.3">
      <c r="N143" s="52"/>
    </row>
    <row r="144" spans="14:14" ht="18.75" x14ac:dyDescent="0.3">
      <c r="N144" s="52"/>
    </row>
    <row r="145" spans="14:14" ht="18.75" x14ac:dyDescent="0.3">
      <c r="N145" s="52"/>
    </row>
    <row r="146" spans="14:14" ht="18.75" x14ac:dyDescent="0.3">
      <c r="N146" s="52"/>
    </row>
    <row r="147" spans="14:14" ht="18.75" x14ac:dyDescent="0.3">
      <c r="N147" s="52"/>
    </row>
    <row r="148" spans="14:14" ht="18.75" x14ac:dyDescent="0.3">
      <c r="N148" s="52"/>
    </row>
    <row r="149" spans="14:14" ht="18.75" x14ac:dyDescent="0.3">
      <c r="N149" s="52"/>
    </row>
    <row r="150" spans="14:14" ht="18.75" x14ac:dyDescent="0.3">
      <c r="N150" s="52"/>
    </row>
    <row r="151" spans="14:14" ht="18.75" x14ac:dyDescent="0.3">
      <c r="N151" s="52"/>
    </row>
    <row r="152" spans="14:14" ht="18.75" x14ac:dyDescent="0.3">
      <c r="N152" s="52"/>
    </row>
    <row r="153" spans="14:14" ht="18.75" x14ac:dyDescent="0.3">
      <c r="N153" s="52"/>
    </row>
    <row r="154" spans="14:14" ht="18.75" x14ac:dyDescent="0.3">
      <c r="N154" s="52"/>
    </row>
    <row r="155" spans="14:14" ht="18.75" x14ac:dyDescent="0.3">
      <c r="N155" s="52"/>
    </row>
    <row r="156" spans="14:14" ht="18.75" x14ac:dyDescent="0.3">
      <c r="N156" s="52"/>
    </row>
    <row r="157" spans="14:14" ht="18.75" x14ac:dyDescent="0.3">
      <c r="N157" s="52"/>
    </row>
    <row r="158" spans="14:14" ht="18.75" x14ac:dyDescent="0.3">
      <c r="N158" s="52"/>
    </row>
    <row r="159" spans="14:14" ht="18.75" x14ac:dyDescent="0.3">
      <c r="N159" s="52"/>
    </row>
    <row r="160" spans="14:14" ht="18.75" x14ac:dyDescent="0.3">
      <c r="N160" s="52"/>
    </row>
    <row r="161" spans="14:14" ht="18.75" x14ac:dyDescent="0.3">
      <c r="N161" s="52"/>
    </row>
    <row r="162" spans="14:14" ht="18.75" x14ac:dyDescent="0.3">
      <c r="N162" s="52"/>
    </row>
    <row r="163" spans="14:14" ht="18.75" x14ac:dyDescent="0.3">
      <c r="N163" s="52"/>
    </row>
    <row r="164" spans="14:14" ht="18.75" x14ac:dyDescent="0.3">
      <c r="N164" s="52"/>
    </row>
    <row r="165" spans="14:14" ht="18.75" x14ac:dyDescent="0.3">
      <c r="N165" s="52"/>
    </row>
    <row r="166" spans="14:14" ht="18.75" x14ac:dyDescent="0.3">
      <c r="N166" s="52"/>
    </row>
    <row r="167" spans="14:14" ht="18.75" x14ac:dyDescent="0.3">
      <c r="N167" s="52"/>
    </row>
    <row r="168" spans="14:14" ht="18.75" x14ac:dyDescent="0.3">
      <c r="N168" s="52"/>
    </row>
    <row r="169" spans="14:14" ht="18.75" x14ac:dyDescent="0.3">
      <c r="N169" s="52"/>
    </row>
    <row r="170" spans="14:14" ht="18.75" x14ac:dyDescent="0.3">
      <c r="N170" s="52"/>
    </row>
    <row r="171" spans="14:14" ht="18.75" x14ac:dyDescent="0.3">
      <c r="N171" s="52"/>
    </row>
    <row r="172" spans="14:14" ht="18.75" x14ac:dyDescent="0.3">
      <c r="N172" s="52"/>
    </row>
    <row r="173" spans="14:14" ht="18.75" x14ac:dyDescent="0.3">
      <c r="N173" s="52"/>
    </row>
    <row r="174" spans="14:14" ht="18.75" x14ac:dyDescent="0.3">
      <c r="N174" s="52"/>
    </row>
    <row r="175" spans="14:14" ht="18.75" x14ac:dyDescent="0.3">
      <c r="N175" s="52"/>
    </row>
    <row r="176" spans="14:14" ht="18.75" x14ac:dyDescent="0.3">
      <c r="N176" s="52"/>
    </row>
    <row r="177" spans="14:14" ht="18.75" x14ac:dyDescent="0.3">
      <c r="N177" s="52"/>
    </row>
    <row r="178" spans="14:14" ht="18.75" x14ac:dyDescent="0.3">
      <c r="N178" s="52"/>
    </row>
    <row r="179" spans="14:14" ht="18.75" x14ac:dyDescent="0.3">
      <c r="N179" s="52"/>
    </row>
    <row r="180" spans="14:14" ht="18.75" x14ac:dyDescent="0.3">
      <c r="N180" s="52"/>
    </row>
    <row r="181" spans="14:14" ht="18.75" x14ac:dyDescent="0.3">
      <c r="N181" s="52"/>
    </row>
    <row r="182" spans="14:14" ht="18.75" x14ac:dyDescent="0.3">
      <c r="N182" s="52"/>
    </row>
    <row r="183" spans="14:14" ht="18.75" x14ac:dyDescent="0.3">
      <c r="N183" s="52"/>
    </row>
    <row r="184" spans="14:14" ht="18.75" x14ac:dyDescent="0.3">
      <c r="N184" s="52"/>
    </row>
    <row r="185" spans="14:14" ht="18.75" x14ac:dyDescent="0.3">
      <c r="N185" s="52"/>
    </row>
    <row r="186" spans="14:14" ht="18.75" x14ac:dyDescent="0.3">
      <c r="N186" s="52"/>
    </row>
    <row r="187" spans="14:14" ht="18.75" x14ac:dyDescent="0.3">
      <c r="N187" s="52"/>
    </row>
    <row r="188" spans="14:14" ht="18.75" x14ac:dyDescent="0.3">
      <c r="N188" s="52"/>
    </row>
    <row r="189" spans="14:14" ht="18.75" x14ac:dyDescent="0.3">
      <c r="N189" s="52"/>
    </row>
    <row r="190" spans="14:14" ht="18.75" x14ac:dyDescent="0.3">
      <c r="N190" s="52"/>
    </row>
    <row r="191" spans="14:14" ht="18.75" x14ac:dyDescent="0.3">
      <c r="N191" s="52"/>
    </row>
    <row r="192" spans="14:14" ht="18.75" x14ac:dyDescent="0.3">
      <c r="N192" s="52"/>
    </row>
    <row r="193" spans="14:14" ht="18.75" x14ac:dyDescent="0.3">
      <c r="N193" s="52"/>
    </row>
    <row r="194" spans="14:14" ht="18.75" x14ac:dyDescent="0.3">
      <c r="N194" s="52"/>
    </row>
    <row r="195" spans="14:14" ht="18.75" x14ac:dyDescent="0.3">
      <c r="N195" s="52"/>
    </row>
    <row r="196" spans="14:14" ht="18.75" x14ac:dyDescent="0.3">
      <c r="N196" s="52"/>
    </row>
    <row r="197" spans="14:14" ht="18.75" x14ac:dyDescent="0.3">
      <c r="N197" s="52"/>
    </row>
    <row r="198" spans="14:14" ht="18.75" x14ac:dyDescent="0.3">
      <c r="N198" s="52"/>
    </row>
    <row r="199" spans="14:14" ht="18.75" x14ac:dyDescent="0.3">
      <c r="N199" s="52"/>
    </row>
    <row r="200" spans="14:14" ht="18.75" x14ac:dyDescent="0.3">
      <c r="N200" s="52"/>
    </row>
    <row r="201" spans="14:14" ht="18.75" x14ac:dyDescent="0.3">
      <c r="N201" s="52"/>
    </row>
    <row r="202" spans="14:14" ht="18.75" x14ac:dyDescent="0.3">
      <c r="N202" s="52"/>
    </row>
    <row r="203" spans="14:14" ht="18.75" x14ac:dyDescent="0.3">
      <c r="N203" s="52"/>
    </row>
    <row r="204" spans="14:14" ht="18.75" x14ac:dyDescent="0.3">
      <c r="N204" s="52"/>
    </row>
    <row r="205" spans="14:14" ht="18.75" x14ac:dyDescent="0.3">
      <c r="N205" s="52"/>
    </row>
    <row r="206" spans="14:14" ht="18.75" x14ac:dyDescent="0.3">
      <c r="N206" s="52"/>
    </row>
    <row r="207" spans="14:14" ht="18.75" x14ac:dyDescent="0.3">
      <c r="N207" s="52"/>
    </row>
    <row r="208" spans="14:14" ht="18.75" x14ac:dyDescent="0.3">
      <c r="N208" s="52"/>
    </row>
    <row r="209" spans="14:14" ht="18.75" x14ac:dyDescent="0.3">
      <c r="N209" s="52"/>
    </row>
    <row r="210" spans="14:14" ht="18.75" x14ac:dyDescent="0.3">
      <c r="N210" s="52"/>
    </row>
    <row r="211" spans="14:14" ht="18.75" x14ac:dyDescent="0.3">
      <c r="N211" s="52"/>
    </row>
    <row r="212" spans="14:14" ht="18.75" x14ac:dyDescent="0.3">
      <c r="N212" s="52"/>
    </row>
    <row r="213" spans="14:14" ht="18.75" x14ac:dyDescent="0.3">
      <c r="N213" s="52"/>
    </row>
    <row r="214" spans="14:14" ht="18.75" x14ac:dyDescent="0.3">
      <c r="N214" s="52"/>
    </row>
    <row r="215" spans="14:14" ht="18.75" x14ac:dyDescent="0.3">
      <c r="N215" s="52"/>
    </row>
    <row r="216" spans="14:14" ht="18.75" x14ac:dyDescent="0.3">
      <c r="N216" s="52"/>
    </row>
    <row r="217" spans="14:14" ht="18.75" x14ac:dyDescent="0.3">
      <c r="N217" s="52"/>
    </row>
    <row r="218" spans="14:14" ht="18.75" x14ac:dyDescent="0.3">
      <c r="N218" s="52"/>
    </row>
    <row r="219" spans="14:14" ht="18.75" x14ac:dyDescent="0.3">
      <c r="N219" s="52"/>
    </row>
    <row r="220" spans="14:14" ht="18.75" x14ac:dyDescent="0.3">
      <c r="N220" s="52"/>
    </row>
    <row r="221" spans="14:14" ht="18.75" x14ac:dyDescent="0.3">
      <c r="N221" s="52"/>
    </row>
    <row r="222" spans="14:14" ht="18.75" x14ac:dyDescent="0.3">
      <c r="N222" s="52"/>
    </row>
    <row r="223" spans="14:14" ht="18.75" x14ac:dyDescent="0.3">
      <c r="N223" s="52"/>
    </row>
    <row r="224" spans="14:14" ht="18.75" x14ac:dyDescent="0.3">
      <c r="N224" s="52"/>
    </row>
    <row r="225" spans="14:14" ht="18.75" x14ac:dyDescent="0.3">
      <c r="N225" s="52"/>
    </row>
    <row r="226" spans="14:14" ht="18.75" x14ac:dyDescent="0.3">
      <c r="N226" s="52"/>
    </row>
    <row r="227" spans="14:14" ht="18.75" x14ac:dyDescent="0.3">
      <c r="N227" s="52"/>
    </row>
    <row r="228" spans="14:14" ht="18.75" x14ac:dyDescent="0.3">
      <c r="N228" s="52"/>
    </row>
    <row r="229" spans="14:14" ht="18.75" x14ac:dyDescent="0.3">
      <c r="N229" s="52"/>
    </row>
    <row r="230" spans="14:14" ht="18.75" x14ac:dyDescent="0.3">
      <c r="N230" s="52"/>
    </row>
    <row r="231" spans="14:14" ht="18.75" x14ac:dyDescent="0.3">
      <c r="N231" s="52"/>
    </row>
    <row r="232" spans="14:14" ht="18.75" x14ac:dyDescent="0.3">
      <c r="N232" s="52"/>
    </row>
    <row r="233" spans="14:14" ht="18.75" x14ac:dyDescent="0.3">
      <c r="N233" s="52"/>
    </row>
    <row r="234" spans="14:14" ht="18.75" x14ac:dyDescent="0.3">
      <c r="N234" s="52"/>
    </row>
    <row r="235" spans="14:14" ht="18.75" x14ac:dyDescent="0.3">
      <c r="N235" s="52"/>
    </row>
    <row r="236" spans="14:14" ht="18.75" x14ac:dyDescent="0.3">
      <c r="N236" s="52"/>
    </row>
    <row r="237" spans="14:14" ht="18.75" x14ac:dyDescent="0.3">
      <c r="N237" s="52"/>
    </row>
    <row r="238" spans="14:14" ht="18.75" x14ac:dyDescent="0.3">
      <c r="N238" s="52"/>
    </row>
    <row r="239" spans="14:14" ht="18.75" x14ac:dyDescent="0.3">
      <c r="N239" s="52"/>
    </row>
    <row r="240" spans="14:14" ht="18.75" x14ac:dyDescent="0.3">
      <c r="N240" s="52"/>
    </row>
    <row r="241" spans="14:14" ht="18.75" x14ac:dyDescent="0.3">
      <c r="N241" s="52"/>
    </row>
    <row r="242" spans="14:14" ht="18.75" x14ac:dyDescent="0.3">
      <c r="N242" s="52"/>
    </row>
    <row r="243" spans="14:14" ht="18.75" x14ac:dyDescent="0.3">
      <c r="N243" s="52"/>
    </row>
    <row r="244" spans="14:14" ht="18.75" x14ac:dyDescent="0.3">
      <c r="N244" s="52"/>
    </row>
    <row r="245" spans="14:14" ht="18.75" x14ac:dyDescent="0.3">
      <c r="N245" s="52"/>
    </row>
    <row r="246" spans="14:14" ht="18.75" x14ac:dyDescent="0.3">
      <c r="N246" s="52"/>
    </row>
    <row r="247" spans="14:14" ht="18.75" x14ac:dyDescent="0.3">
      <c r="N247" s="52"/>
    </row>
    <row r="248" spans="14:14" ht="18.75" x14ac:dyDescent="0.3">
      <c r="N248" s="52"/>
    </row>
    <row r="249" spans="14:14" ht="18.75" x14ac:dyDescent="0.3">
      <c r="N249" s="52"/>
    </row>
    <row r="250" spans="14:14" ht="18.75" x14ac:dyDescent="0.3">
      <c r="N250" s="52"/>
    </row>
    <row r="251" spans="14:14" ht="18.75" x14ac:dyDescent="0.3">
      <c r="N251" s="52"/>
    </row>
    <row r="252" spans="14:14" ht="18.75" x14ac:dyDescent="0.3">
      <c r="N252" s="52"/>
    </row>
    <row r="253" spans="14:14" ht="18.75" x14ac:dyDescent="0.3">
      <c r="N253" s="52"/>
    </row>
    <row r="254" spans="14:14" ht="18.75" x14ac:dyDescent="0.3">
      <c r="N254" s="52"/>
    </row>
    <row r="255" spans="14:14" ht="18.75" x14ac:dyDescent="0.3">
      <c r="N255" s="52"/>
    </row>
    <row r="256" spans="14:14" ht="18.75" x14ac:dyDescent="0.3">
      <c r="N256" s="52"/>
    </row>
    <row r="257" spans="14:14" ht="18.75" x14ac:dyDescent="0.3">
      <c r="N257" s="52"/>
    </row>
    <row r="258" spans="14:14" ht="18.75" x14ac:dyDescent="0.3">
      <c r="N258" s="52"/>
    </row>
    <row r="259" spans="14:14" ht="18.75" x14ac:dyDescent="0.3">
      <c r="N259" s="52"/>
    </row>
    <row r="260" spans="14:14" ht="18.75" x14ac:dyDescent="0.3">
      <c r="N260" s="52"/>
    </row>
    <row r="261" spans="14:14" ht="18.75" x14ac:dyDescent="0.3">
      <c r="N261" s="52"/>
    </row>
    <row r="262" spans="14:14" ht="18.75" x14ac:dyDescent="0.3">
      <c r="N262" s="52"/>
    </row>
    <row r="263" spans="14:14" ht="18.75" x14ac:dyDescent="0.3">
      <c r="N263" s="52"/>
    </row>
    <row r="264" spans="14:14" ht="18.75" x14ac:dyDescent="0.3">
      <c r="N264" s="52"/>
    </row>
    <row r="265" spans="14:14" ht="18.75" x14ac:dyDescent="0.3">
      <c r="N265" s="52"/>
    </row>
    <row r="266" spans="14:14" ht="18.75" x14ac:dyDescent="0.3">
      <c r="N266" s="52"/>
    </row>
    <row r="267" spans="14:14" ht="18.75" x14ac:dyDescent="0.3">
      <c r="N267" s="52"/>
    </row>
    <row r="268" spans="14:14" ht="18.75" x14ac:dyDescent="0.3">
      <c r="N268" s="52"/>
    </row>
    <row r="269" spans="14:14" ht="18.75" x14ac:dyDescent="0.3">
      <c r="N269" s="52"/>
    </row>
    <row r="270" spans="14:14" ht="18.75" x14ac:dyDescent="0.3">
      <c r="N270" s="52"/>
    </row>
    <row r="271" spans="14:14" ht="18.75" x14ac:dyDescent="0.3">
      <c r="N271" s="52"/>
    </row>
    <row r="272" spans="14:14" ht="18.75" x14ac:dyDescent="0.3">
      <c r="N272" s="52"/>
    </row>
    <row r="273" spans="14:14" ht="18.75" x14ac:dyDescent="0.3">
      <c r="N273" s="52"/>
    </row>
    <row r="274" spans="14:14" ht="18.75" x14ac:dyDescent="0.3">
      <c r="N274" s="52"/>
    </row>
    <row r="275" spans="14:14" ht="18.75" x14ac:dyDescent="0.3">
      <c r="N275" s="52"/>
    </row>
    <row r="276" spans="14:14" ht="18.75" x14ac:dyDescent="0.3">
      <c r="N276" s="52"/>
    </row>
    <row r="277" spans="14:14" ht="18.75" x14ac:dyDescent="0.3">
      <c r="N277" s="52"/>
    </row>
    <row r="278" spans="14:14" ht="18.75" x14ac:dyDescent="0.3">
      <c r="N278" s="52"/>
    </row>
    <row r="279" spans="14:14" ht="18.75" x14ac:dyDescent="0.3">
      <c r="N279" s="52"/>
    </row>
    <row r="280" spans="14:14" ht="18.75" x14ac:dyDescent="0.3">
      <c r="N280" s="52"/>
    </row>
    <row r="281" spans="14:14" ht="18.75" x14ac:dyDescent="0.3">
      <c r="N281" s="52"/>
    </row>
    <row r="282" spans="14:14" ht="18.75" x14ac:dyDescent="0.3">
      <c r="N282" s="52"/>
    </row>
    <row r="283" spans="14:14" ht="18.75" x14ac:dyDescent="0.3">
      <c r="N283" s="52"/>
    </row>
    <row r="284" spans="14:14" ht="18.75" x14ac:dyDescent="0.3">
      <c r="N284" s="52"/>
    </row>
    <row r="285" spans="14:14" ht="18.75" x14ac:dyDescent="0.3">
      <c r="N285" s="52"/>
    </row>
    <row r="286" spans="14:14" ht="18.75" x14ac:dyDescent="0.3">
      <c r="N286" s="52"/>
    </row>
    <row r="287" spans="14:14" ht="18.75" x14ac:dyDescent="0.3">
      <c r="N287" s="52"/>
    </row>
    <row r="288" spans="14:14" ht="18.75" x14ac:dyDescent="0.3">
      <c r="N288" s="52"/>
    </row>
    <row r="289" spans="14:14" ht="18.75" x14ac:dyDescent="0.3">
      <c r="N289" s="52"/>
    </row>
    <row r="290" spans="14:14" ht="18.75" x14ac:dyDescent="0.3">
      <c r="N290" s="52"/>
    </row>
    <row r="291" spans="14:14" ht="18.75" x14ac:dyDescent="0.3">
      <c r="N291" s="52"/>
    </row>
    <row r="292" spans="14:14" ht="18.75" x14ac:dyDescent="0.3">
      <c r="N292" s="52"/>
    </row>
    <row r="293" spans="14:14" ht="18.75" x14ac:dyDescent="0.3">
      <c r="N293" s="52"/>
    </row>
    <row r="294" spans="14:14" ht="18.75" x14ac:dyDescent="0.3">
      <c r="N294" s="52"/>
    </row>
    <row r="295" spans="14:14" ht="18.75" x14ac:dyDescent="0.3">
      <c r="N295" s="52"/>
    </row>
    <row r="296" spans="14:14" ht="18.75" x14ac:dyDescent="0.3">
      <c r="N296" s="52"/>
    </row>
    <row r="297" spans="14:14" ht="18.75" x14ac:dyDescent="0.3">
      <c r="N297" s="52"/>
    </row>
    <row r="298" spans="14:14" ht="18.75" x14ac:dyDescent="0.3">
      <c r="N298" s="52"/>
    </row>
    <row r="299" spans="14:14" ht="18.75" x14ac:dyDescent="0.3">
      <c r="N299" s="52"/>
    </row>
    <row r="300" spans="14:14" ht="18.75" x14ac:dyDescent="0.3">
      <c r="N300" s="52"/>
    </row>
    <row r="301" spans="14:14" ht="18.75" x14ac:dyDescent="0.3">
      <c r="N301" s="52"/>
    </row>
    <row r="302" spans="14:14" ht="18.75" x14ac:dyDescent="0.3">
      <c r="N302" s="52"/>
    </row>
    <row r="303" spans="14:14" ht="18.75" x14ac:dyDescent="0.3">
      <c r="N303" s="52"/>
    </row>
    <row r="304" spans="14:14" ht="18.75" x14ac:dyDescent="0.3">
      <c r="N304" s="52"/>
    </row>
    <row r="305" spans="14:17" ht="18.75" x14ac:dyDescent="0.3">
      <c r="N305" s="52"/>
    </row>
    <row r="306" spans="14:17" ht="18.75" x14ac:dyDescent="0.3">
      <c r="N306" s="52"/>
    </row>
    <row r="307" spans="14:17" ht="18.75" x14ac:dyDescent="0.3">
      <c r="N307" s="52"/>
    </row>
    <row r="308" spans="14:17" ht="18.75" x14ac:dyDescent="0.3">
      <c r="N308" s="52"/>
    </row>
    <row r="309" spans="14:17" ht="18.75" x14ac:dyDescent="0.3">
      <c r="N309" s="52"/>
    </row>
    <row r="310" spans="14:17" ht="18.75" x14ac:dyDescent="0.3">
      <c r="N310" s="52"/>
    </row>
    <row r="311" spans="14:17" ht="18.75" x14ac:dyDescent="0.3">
      <c r="N311" s="52"/>
    </row>
    <row r="312" spans="14:17" ht="18.75" x14ac:dyDescent="0.3">
      <c r="N312" s="52"/>
    </row>
    <row r="313" spans="14:17" ht="18.75" x14ac:dyDescent="0.3">
      <c r="N313" s="52"/>
    </row>
    <row r="314" spans="14:17" ht="18.75" x14ac:dyDescent="0.3">
      <c r="Q314" s="52"/>
    </row>
    <row r="315" spans="14:17" ht="18.75" x14ac:dyDescent="0.3">
      <c r="Q315" s="52"/>
    </row>
    <row r="316" spans="14:17" ht="18.75" x14ac:dyDescent="0.3">
      <c r="Q316" s="52"/>
    </row>
    <row r="317" spans="14:17" ht="18.75" x14ac:dyDescent="0.3">
      <c r="Q317" s="52"/>
    </row>
    <row r="318" spans="14:17" ht="18.75" x14ac:dyDescent="0.3">
      <c r="Q318" s="52"/>
    </row>
    <row r="319" spans="14:17" ht="18.75" x14ac:dyDescent="0.3">
      <c r="Q319" s="52"/>
    </row>
    <row r="320" spans="14:17" ht="18.75" x14ac:dyDescent="0.3">
      <c r="Q320" s="52"/>
    </row>
    <row r="321" spans="17:17" ht="18.75" x14ac:dyDescent="0.3">
      <c r="Q321" s="52"/>
    </row>
    <row r="322" spans="17:17" ht="18.75" x14ac:dyDescent="0.3">
      <c r="Q322" s="52"/>
    </row>
    <row r="323" spans="17:17" ht="18.75" x14ac:dyDescent="0.3">
      <c r="Q323" s="52"/>
    </row>
    <row r="324" spans="17:17" ht="18.75" x14ac:dyDescent="0.3">
      <c r="Q324" s="52"/>
    </row>
    <row r="325" spans="17:17" ht="18.75" x14ac:dyDescent="0.3">
      <c r="Q325" s="52"/>
    </row>
    <row r="326" spans="17:17" ht="18.75" x14ac:dyDescent="0.3">
      <c r="Q326" s="52"/>
    </row>
    <row r="327" spans="17:17" ht="18.75" x14ac:dyDescent="0.3">
      <c r="Q327" s="52"/>
    </row>
    <row r="328" spans="17:17" ht="18.75" x14ac:dyDescent="0.3">
      <c r="Q328" s="52"/>
    </row>
  </sheetData>
  <sheetProtection algorithmName="SHA-512" hashValue="UNEOeL2NSHUpaWgpiBiUDs+sjBDqw9hiUvWNIdNRZSj8Ai8QBDjPULudhvqJgeRWLzsYrE3i3Aou19gRP2rijg==" saltValue="0mjERXCup6DrbuhCrvjSYA==" spinCount="100000" sheet="1" objects="1" scenarios="1"/>
  <mergeCells count="41">
    <mergeCell ref="A29:M29"/>
    <mergeCell ref="A31:M31"/>
    <mergeCell ref="E32:M32"/>
    <mergeCell ref="A30:C30"/>
    <mergeCell ref="E30:M30"/>
    <mergeCell ref="A32:C32"/>
    <mergeCell ref="A1:M1"/>
    <mergeCell ref="A2:M2"/>
    <mergeCell ref="G3:H3"/>
    <mergeCell ref="I3:K3"/>
    <mergeCell ref="A11:C12"/>
    <mergeCell ref="D11:D12"/>
    <mergeCell ref="E11:M12"/>
    <mergeCell ref="A8:M8"/>
    <mergeCell ref="A10:M10"/>
    <mergeCell ref="A13:D13"/>
    <mergeCell ref="E13:M13"/>
    <mergeCell ref="A14:C14"/>
    <mergeCell ref="E14:M14"/>
    <mergeCell ref="A15:M15"/>
    <mergeCell ref="A16:C16"/>
    <mergeCell ref="E16:M16"/>
    <mergeCell ref="A17:M17"/>
    <mergeCell ref="A18:C18"/>
    <mergeCell ref="E18:M18"/>
    <mergeCell ref="E36:F36"/>
    <mergeCell ref="A19:M19"/>
    <mergeCell ref="A20:C20"/>
    <mergeCell ref="E20:M20"/>
    <mergeCell ref="A28:C28"/>
    <mergeCell ref="F28:M28"/>
    <mergeCell ref="E26:M26"/>
    <mergeCell ref="A25:M25"/>
    <mergeCell ref="A27:M27"/>
    <mergeCell ref="A23:M23"/>
    <mergeCell ref="A24:C24"/>
    <mergeCell ref="E24:M24"/>
    <mergeCell ref="A26:C26"/>
    <mergeCell ref="A21:M21"/>
    <mergeCell ref="A22:C22"/>
    <mergeCell ref="E22:M22"/>
  </mergeCells>
  <conditionalFormatting sqref="D32">
    <cfRule type="expression" dxfId="5" priority="1">
      <formula>$D$32&lt;&gt;$D$33</formula>
    </cfRule>
    <cfRule type="expression" dxfId="4" priority="2">
      <formula>$D$32=$D$33</formula>
    </cfRule>
  </conditionalFormatting>
  <dataValidations count="1">
    <dataValidation type="list" allowBlank="1" showInputMessage="1" showErrorMessage="1" sqref="J6" xr:uid="{4FFAB789-B330-43C0-A110-EFAE416B53C3}">
      <formula1>#REF!</formula1>
    </dataValidation>
  </dataValidations>
  <hyperlinks>
    <hyperlink ref="G6" r:id="rId1" display="FY22_Fed_Preschool__-_July_2021_20210723142149.pdf (arkansas.gov)" xr:uid="{7BBEF721-1A3E-459C-B928-4C8D34CF115C}"/>
    <hyperlink ref="E13:M13" r:id="rId2" display="Link to guide &amp; Link to video walkthrough." xr:uid="{8B3C48C8-7B3C-4976-ADFA-3246E58121FC}"/>
  </hyperlinks>
  <pageMargins left="0.7" right="0.7" top="0.75" bottom="0.75" header="0.3" footer="0.3"/>
  <pageSetup scale="36" orientation="landscape" r:id="rId3"/>
  <headerFooter>
    <oddFooter>&amp;R&amp;T&amp;D</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218B9-52A8-43DD-A050-972D884A8729}">
  <sheetPr codeName="Sheet8">
    <tabColor theme="1" tint="4.9989318521683403E-2"/>
  </sheetPr>
  <dimension ref="A1:T317"/>
  <sheetViews>
    <sheetView topLeftCell="A7" zoomScale="70" zoomScaleNormal="70" zoomScaleSheetLayoutView="70" workbookViewId="0">
      <selection activeCell="D31" sqref="D31"/>
    </sheetView>
  </sheetViews>
  <sheetFormatPr defaultColWidth="9.28515625" defaultRowHeight="15" x14ac:dyDescent="0.25"/>
  <cols>
    <col min="3" max="3" width="34.7109375" customWidth="1"/>
    <col min="4" max="12" width="29.7109375" customWidth="1"/>
    <col min="13" max="13" width="21.28515625" customWidth="1"/>
    <col min="17" max="17" width="58.42578125" customWidth="1"/>
  </cols>
  <sheetData>
    <row r="1" spans="1:20" ht="18" x14ac:dyDescent="0.25">
      <c r="A1" s="296" t="s">
        <v>324</v>
      </c>
      <c r="B1" s="296"/>
      <c r="C1" s="296"/>
      <c r="D1" s="296"/>
      <c r="E1" s="296"/>
      <c r="F1" s="296"/>
      <c r="G1" s="296"/>
      <c r="H1" s="296"/>
      <c r="I1" s="296"/>
      <c r="J1" s="296"/>
      <c r="K1" s="296"/>
      <c r="L1" s="296"/>
      <c r="M1" s="296"/>
      <c r="N1" s="33"/>
      <c r="O1" s="33"/>
      <c r="P1" s="33"/>
      <c r="Q1" s="33"/>
      <c r="R1" s="33"/>
      <c r="S1" s="33"/>
      <c r="T1" s="33"/>
    </row>
    <row r="2" spans="1:20" ht="18" customHeight="1" x14ac:dyDescent="0.25">
      <c r="A2" s="296" t="s">
        <v>619</v>
      </c>
      <c r="B2" s="296"/>
      <c r="C2" s="296"/>
      <c r="D2" s="296"/>
      <c r="E2" s="296"/>
      <c r="F2" s="296"/>
      <c r="G2" s="296"/>
      <c r="H2" s="296"/>
      <c r="I2" s="296"/>
      <c r="J2" s="296"/>
      <c r="K2" s="296"/>
      <c r="L2" s="296"/>
      <c r="M2" s="296"/>
      <c r="N2" s="34"/>
      <c r="O2" s="34"/>
      <c r="P2" s="34"/>
      <c r="Q2" s="34"/>
      <c r="R2" s="34"/>
      <c r="S2" s="34"/>
      <c r="T2" s="34"/>
    </row>
    <row r="3" spans="1:20" ht="18" customHeight="1" x14ac:dyDescent="0.3">
      <c r="A3" s="35"/>
      <c r="B3" s="35"/>
      <c r="C3" s="35"/>
      <c r="D3" s="35"/>
      <c r="E3" s="35"/>
      <c r="F3" s="35"/>
      <c r="G3" s="297" t="s">
        <v>320</v>
      </c>
      <c r="H3" s="297"/>
      <c r="I3" s="317" t="str">
        <f>'District Data'!B15</f>
        <v>9999 SAMPLE DISTRICT</v>
      </c>
      <c r="J3" s="317"/>
      <c r="K3" s="317"/>
      <c r="L3" s="52"/>
      <c r="M3" s="52"/>
      <c r="N3" s="38"/>
      <c r="O3" s="38"/>
      <c r="P3" s="38"/>
      <c r="Q3" s="38"/>
      <c r="R3" s="38"/>
      <c r="S3" s="38"/>
      <c r="T3" s="38"/>
    </row>
    <row r="4" spans="1:20" ht="18" customHeight="1" x14ac:dyDescent="0.3">
      <c r="A4" s="35"/>
      <c r="B4" s="35"/>
      <c r="C4" s="35"/>
      <c r="D4" s="35"/>
      <c r="E4" s="35"/>
      <c r="F4" s="35"/>
      <c r="G4" s="36"/>
      <c r="H4" s="36"/>
      <c r="I4" s="54"/>
      <c r="J4" s="54"/>
      <c r="K4" s="37"/>
      <c r="L4" s="37"/>
      <c r="M4" s="37"/>
      <c r="N4" s="38"/>
      <c r="O4" s="38"/>
      <c r="P4" s="38"/>
      <c r="Q4" s="38"/>
      <c r="R4" s="38"/>
      <c r="S4" s="38"/>
      <c r="T4" s="38"/>
    </row>
    <row r="5" spans="1:20" ht="18" customHeight="1" x14ac:dyDescent="0.3">
      <c r="A5" s="35"/>
      <c r="B5" s="35"/>
      <c r="C5" s="35"/>
      <c r="D5" s="35"/>
      <c r="E5" s="35"/>
      <c r="F5" s="35"/>
      <c r="G5" s="36"/>
      <c r="H5" s="36"/>
      <c r="I5" s="54"/>
      <c r="J5" s="54"/>
      <c r="K5" s="37"/>
      <c r="L5" s="37"/>
      <c r="M5" s="37"/>
      <c r="N5" s="38"/>
      <c r="O5" s="38"/>
      <c r="P5" s="38"/>
      <c r="Q5" s="38"/>
      <c r="R5" s="38"/>
      <c r="S5" s="38"/>
      <c r="T5" s="38"/>
    </row>
    <row r="6" spans="1:20" ht="23.25" x14ac:dyDescent="0.35">
      <c r="A6" s="40" t="s">
        <v>325</v>
      </c>
      <c r="B6" s="40"/>
      <c r="C6" s="40"/>
      <c r="D6" s="41"/>
      <c r="E6" s="319" t="s">
        <v>644</v>
      </c>
      <c r="F6" s="319"/>
      <c r="G6" s="319"/>
      <c r="H6" s="319"/>
      <c r="I6" s="43"/>
      <c r="J6" s="44"/>
      <c r="K6" s="37"/>
      <c r="L6" s="37"/>
      <c r="M6" s="37"/>
      <c r="N6" s="38"/>
      <c r="O6" s="38"/>
      <c r="P6" s="38"/>
      <c r="Q6" s="38"/>
      <c r="R6" s="38"/>
      <c r="S6" s="38"/>
      <c r="T6" s="38"/>
    </row>
    <row r="7" spans="1:20" ht="18" customHeight="1" x14ac:dyDescent="0.3">
      <c r="A7" s="35"/>
      <c r="B7" s="35"/>
      <c r="C7" s="35"/>
      <c r="D7" s="35"/>
      <c r="E7" s="35"/>
      <c r="F7" s="35"/>
      <c r="G7" s="36"/>
      <c r="H7" s="36"/>
      <c r="I7" s="54"/>
      <c r="J7" s="54"/>
      <c r="K7" s="37"/>
      <c r="L7" s="37"/>
      <c r="M7" s="37"/>
      <c r="N7" s="38"/>
      <c r="O7" s="38"/>
      <c r="P7" s="38"/>
      <c r="Q7" s="38"/>
      <c r="R7" s="38"/>
      <c r="S7" s="38"/>
      <c r="T7" s="38"/>
    </row>
    <row r="9" spans="1:20" ht="80.25" customHeight="1" x14ac:dyDescent="0.25">
      <c r="A9" s="299" t="s">
        <v>323</v>
      </c>
      <c r="B9" s="299"/>
      <c r="C9" s="299"/>
      <c r="D9" s="299"/>
      <c r="E9" s="299"/>
      <c r="F9" s="299"/>
      <c r="G9" s="299"/>
      <c r="H9" s="299"/>
      <c r="I9" s="299"/>
      <c r="J9" s="299"/>
      <c r="K9" s="299"/>
      <c r="L9" s="299"/>
      <c r="M9" s="299"/>
      <c r="N9" s="33"/>
      <c r="O9" s="33"/>
      <c r="P9" s="33"/>
      <c r="Q9" s="33"/>
      <c r="R9" s="33"/>
      <c r="S9" s="33"/>
      <c r="T9" s="33"/>
    </row>
    <row r="10" spans="1:20" ht="18" customHeight="1" x14ac:dyDescent="0.25">
      <c r="A10" s="57"/>
      <c r="B10" s="57"/>
      <c r="C10" s="57"/>
      <c r="D10" s="57"/>
      <c r="E10" s="57"/>
      <c r="F10" s="57"/>
      <c r="G10" s="57"/>
      <c r="H10" s="57"/>
      <c r="I10" s="57"/>
      <c r="J10" s="57"/>
      <c r="K10" s="57"/>
      <c r="L10" s="57"/>
      <c r="M10" s="57"/>
      <c r="N10" s="33"/>
      <c r="O10" s="33"/>
      <c r="P10" s="33"/>
      <c r="Q10" s="33"/>
      <c r="R10" s="33"/>
      <c r="S10" s="33"/>
      <c r="T10" s="33"/>
    </row>
    <row r="11" spans="1:20" ht="18" customHeight="1" x14ac:dyDescent="0.25">
      <c r="A11" s="289" t="s">
        <v>620</v>
      </c>
      <c r="B11" s="289"/>
      <c r="C11" s="289"/>
      <c r="D11" s="289"/>
      <c r="E11" s="289"/>
      <c r="F11" s="289"/>
      <c r="G11" s="289"/>
      <c r="H11" s="289"/>
      <c r="I11" s="289"/>
      <c r="J11" s="289"/>
      <c r="K11" s="289"/>
      <c r="L11" s="289"/>
      <c r="M11" s="289"/>
      <c r="N11" s="48"/>
      <c r="O11" s="48"/>
      <c r="P11" s="48"/>
      <c r="Q11" s="48"/>
      <c r="R11" s="48"/>
      <c r="S11" s="48"/>
      <c r="T11" s="48"/>
    </row>
    <row r="12" spans="1:20" ht="18" customHeight="1" x14ac:dyDescent="0.25">
      <c r="A12" s="301" t="s">
        <v>602</v>
      </c>
      <c r="B12" s="302"/>
      <c r="C12" s="302"/>
      <c r="D12" s="303" t="s">
        <v>603</v>
      </c>
      <c r="E12" s="290" t="s">
        <v>613</v>
      </c>
      <c r="F12" s="291"/>
      <c r="G12" s="291"/>
      <c r="H12" s="291"/>
      <c r="I12" s="291"/>
      <c r="J12" s="291"/>
      <c r="K12" s="291"/>
      <c r="L12" s="291"/>
      <c r="M12" s="292"/>
    </row>
    <row r="13" spans="1:20" ht="18" customHeight="1" x14ac:dyDescent="0.25">
      <c r="A13" s="302"/>
      <c r="B13" s="302"/>
      <c r="C13" s="302"/>
      <c r="D13" s="304"/>
      <c r="E13" s="293"/>
      <c r="F13" s="294"/>
      <c r="G13" s="294"/>
      <c r="H13" s="294"/>
      <c r="I13" s="294"/>
      <c r="J13" s="294"/>
      <c r="K13" s="294"/>
      <c r="L13" s="294"/>
      <c r="M13" s="295"/>
    </row>
    <row r="14" spans="1:20" ht="15" customHeight="1" x14ac:dyDescent="0.25">
      <c r="A14" s="309"/>
      <c r="B14" s="309"/>
      <c r="C14" s="309"/>
      <c r="D14" s="309"/>
      <c r="E14" s="305" t="s">
        <v>615</v>
      </c>
      <c r="F14" s="305"/>
      <c r="G14" s="305"/>
      <c r="H14" s="305"/>
      <c r="I14" s="305"/>
      <c r="J14" s="305"/>
      <c r="K14" s="305"/>
      <c r="L14" s="305"/>
      <c r="M14" s="305"/>
    </row>
    <row r="15" spans="1:20" ht="50.1" customHeight="1" x14ac:dyDescent="0.25">
      <c r="A15" s="286" t="s">
        <v>604</v>
      </c>
      <c r="B15" s="287"/>
      <c r="C15" s="288"/>
      <c r="D15" s="122"/>
      <c r="E15" s="273"/>
      <c r="F15" s="274"/>
      <c r="G15" s="274"/>
      <c r="H15" s="274"/>
      <c r="I15" s="274"/>
      <c r="J15" s="274"/>
      <c r="K15" s="274"/>
      <c r="L15" s="274"/>
      <c r="M15" s="275"/>
    </row>
    <row r="16" spans="1:20" ht="18" x14ac:dyDescent="0.25">
      <c r="A16" s="310"/>
      <c r="B16" s="307"/>
      <c r="C16" s="307"/>
      <c r="D16" s="307"/>
      <c r="E16" s="307"/>
      <c r="F16" s="307"/>
      <c r="G16" s="307"/>
      <c r="H16" s="307"/>
      <c r="I16" s="307"/>
      <c r="J16" s="307"/>
      <c r="K16" s="307"/>
      <c r="L16" s="307"/>
      <c r="M16" s="311"/>
    </row>
    <row r="17" spans="1:14" ht="50.1" customHeight="1" x14ac:dyDescent="0.25">
      <c r="A17" s="286" t="s">
        <v>605</v>
      </c>
      <c r="B17" s="287"/>
      <c r="C17" s="288"/>
      <c r="D17" s="122"/>
      <c r="E17" s="273"/>
      <c r="F17" s="274"/>
      <c r="G17" s="274"/>
      <c r="H17" s="274"/>
      <c r="I17" s="274"/>
      <c r="J17" s="274"/>
      <c r="K17" s="274"/>
      <c r="L17" s="274"/>
      <c r="M17" s="275"/>
    </row>
    <row r="18" spans="1:14" ht="18" x14ac:dyDescent="0.25">
      <c r="A18" s="267"/>
      <c r="B18" s="268"/>
      <c r="C18" s="268"/>
      <c r="D18" s="268"/>
      <c r="E18" s="268"/>
      <c r="F18" s="268"/>
      <c r="G18" s="268"/>
      <c r="H18" s="268"/>
      <c r="I18" s="268"/>
      <c r="J18" s="268"/>
      <c r="K18" s="268"/>
      <c r="L18" s="268"/>
      <c r="M18" s="269"/>
    </row>
    <row r="19" spans="1:14" ht="50.1" customHeight="1" x14ac:dyDescent="0.25">
      <c r="A19" s="286" t="s">
        <v>606</v>
      </c>
      <c r="B19" s="287"/>
      <c r="C19" s="288"/>
      <c r="D19" s="122"/>
      <c r="E19" s="273"/>
      <c r="F19" s="274"/>
      <c r="G19" s="274"/>
      <c r="H19" s="274"/>
      <c r="I19" s="274"/>
      <c r="J19" s="274"/>
      <c r="K19" s="274"/>
      <c r="L19" s="274"/>
      <c r="M19" s="275"/>
    </row>
    <row r="20" spans="1:14" ht="18" x14ac:dyDescent="0.25">
      <c r="A20" s="267"/>
      <c r="B20" s="268"/>
      <c r="C20" s="268"/>
      <c r="D20" s="268"/>
      <c r="E20" s="268"/>
      <c r="F20" s="268"/>
      <c r="G20" s="268"/>
      <c r="H20" s="268"/>
      <c r="I20" s="268"/>
      <c r="J20" s="268"/>
      <c r="K20" s="268"/>
      <c r="L20" s="268"/>
      <c r="M20" s="269"/>
    </row>
    <row r="21" spans="1:14" ht="50.1" customHeight="1" x14ac:dyDescent="0.25">
      <c r="A21" s="286" t="s">
        <v>607</v>
      </c>
      <c r="B21" s="287"/>
      <c r="C21" s="288"/>
      <c r="D21" s="122"/>
      <c r="E21" s="273"/>
      <c r="F21" s="274"/>
      <c r="G21" s="274"/>
      <c r="H21" s="274"/>
      <c r="I21" s="274"/>
      <c r="J21" s="274"/>
      <c r="K21" s="274"/>
      <c r="L21" s="274"/>
      <c r="M21" s="275"/>
    </row>
    <row r="22" spans="1:14" ht="18" x14ac:dyDescent="0.25">
      <c r="A22" s="267"/>
      <c r="B22" s="268"/>
      <c r="C22" s="268"/>
      <c r="D22" s="268"/>
      <c r="E22" s="268"/>
      <c r="F22" s="268"/>
      <c r="G22" s="268"/>
      <c r="H22" s="268"/>
      <c r="I22" s="268"/>
      <c r="J22" s="268"/>
      <c r="K22" s="268"/>
      <c r="L22" s="268"/>
      <c r="M22" s="269"/>
    </row>
    <row r="23" spans="1:14" s="50" customFormat="1" ht="50.1" customHeight="1" x14ac:dyDescent="0.25">
      <c r="A23" s="264" t="s">
        <v>612</v>
      </c>
      <c r="B23" s="265"/>
      <c r="C23" s="266"/>
      <c r="D23" s="123"/>
      <c r="E23" s="276"/>
      <c r="F23" s="277"/>
      <c r="G23" s="277"/>
      <c r="H23" s="277"/>
      <c r="I23" s="277"/>
      <c r="J23" s="277"/>
      <c r="K23" s="277"/>
      <c r="L23" s="277"/>
      <c r="M23" s="278"/>
      <c r="N23" s="100"/>
    </row>
    <row r="24" spans="1:14" s="50" customFormat="1" ht="18" x14ac:dyDescent="0.25">
      <c r="A24" s="267"/>
      <c r="B24" s="268"/>
      <c r="C24" s="268"/>
      <c r="D24" s="268"/>
      <c r="E24" s="268"/>
      <c r="F24" s="268"/>
      <c r="G24" s="268"/>
      <c r="H24" s="268"/>
      <c r="I24" s="268"/>
      <c r="J24" s="268"/>
      <c r="K24" s="268"/>
      <c r="L24" s="268"/>
      <c r="M24" s="269"/>
      <c r="N24" s="100"/>
    </row>
    <row r="25" spans="1:14" s="50" customFormat="1" ht="50.1" customHeight="1" x14ac:dyDescent="0.25">
      <c r="A25" s="264" t="s">
        <v>654</v>
      </c>
      <c r="B25" s="265"/>
      <c r="C25" s="266"/>
      <c r="D25" s="123"/>
      <c r="E25" s="276"/>
      <c r="F25" s="277"/>
      <c r="G25" s="277"/>
      <c r="H25" s="277"/>
      <c r="I25" s="277"/>
      <c r="J25" s="277"/>
      <c r="K25" s="277"/>
      <c r="L25" s="277"/>
      <c r="M25" s="278"/>
      <c r="N25" s="100"/>
    </row>
    <row r="26" spans="1:14" s="50" customFormat="1" ht="18" x14ac:dyDescent="0.25">
      <c r="A26" s="267"/>
      <c r="B26" s="268"/>
      <c r="C26" s="268"/>
      <c r="D26" s="268"/>
      <c r="E26" s="268"/>
      <c r="F26" s="268"/>
      <c r="G26" s="268"/>
      <c r="H26" s="268"/>
      <c r="I26" s="268"/>
      <c r="J26" s="268"/>
      <c r="K26" s="268"/>
      <c r="L26" s="268"/>
      <c r="M26" s="269"/>
      <c r="N26" s="100"/>
    </row>
    <row r="27" spans="1:14" s="50" customFormat="1" ht="50.1" customHeight="1" x14ac:dyDescent="0.25">
      <c r="A27" s="286" t="s">
        <v>608</v>
      </c>
      <c r="B27" s="287"/>
      <c r="C27" s="288"/>
      <c r="D27" s="123"/>
      <c r="E27" s="276"/>
      <c r="F27" s="277"/>
      <c r="G27" s="277"/>
      <c r="H27" s="277"/>
      <c r="I27" s="277"/>
      <c r="J27" s="277"/>
      <c r="K27" s="277"/>
      <c r="L27" s="277"/>
      <c r="M27" s="278"/>
      <c r="N27" s="100"/>
    </row>
    <row r="28" spans="1:14" s="50" customFormat="1" ht="18" x14ac:dyDescent="0.25">
      <c r="A28" s="267"/>
      <c r="B28" s="268"/>
      <c r="C28" s="268"/>
      <c r="D28" s="268"/>
      <c r="E28" s="268"/>
      <c r="F28" s="268"/>
      <c r="G28" s="268"/>
      <c r="H28" s="268"/>
      <c r="I28" s="268"/>
      <c r="J28" s="268"/>
      <c r="K28" s="268"/>
      <c r="L28" s="268"/>
      <c r="M28" s="269"/>
      <c r="N28" s="100"/>
    </row>
    <row r="29" spans="1:14" ht="50.1" customHeight="1" x14ac:dyDescent="0.25">
      <c r="A29" s="312" t="s">
        <v>609</v>
      </c>
      <c r="B29" s="287"/>
      <c r="C29" s="288"/>
      <c r="D29" s="124"/>
      <c r="E29" s="118" t="s">
        <v>616</v>
      </c>
      <c r="F29" s="274"/>
      <c r="G29" s="274"/>
      <c r="H29" s="274"/>
      <c r="I29" s="274"/>
      <c r="J29" s="274"/>
      <c r="K29" s="274"/>
      <c r="L29" s="274"/>
      <c r="M29" s="279"/>
    </row>
    <row r="30" spans="1:14" ht="18" x14ac:dyDescent="0.25">
      <c r="A30" s="283"/>
      <c r="B30" s="284"/>
      <c r="C30" s="284"/>
      <c r="D30" s="284"/>
      <c r="E30" s="284"/>
      <c r="F30" s="284"/>
      <c r="G30" s="284"/>
      <c r="H30" s="284"/>
      <c r="I30" s="284"/>
      <c r="J30" s="284"/>
      <c r="K30" s="284"/>
      <c r="L30" s="284"/>
      <c r="M30" s="285"/>
    </row>
    <row r="31" spans="1:14" ht="50.1" customHeight="1" x14ac:dyDescent="0.25">
      <c r="A31" s="312" t="s">
        <v>610</v>
      </c>
      <c r="B31" s="287"/>
      <c r="C31" s="288"/>
      <c r="D31" s="122"/>
      <c r="E31" s="273"/>
      <c r="F31" s="274"/>
      <c r="G31" s="274"/>
      <c r="H31" s="274"/>
      <c r="I31" s="274"/>
      <c r="J31" s="274"/>
      <c r="K31" s="274"/>
      <c r="L31" s="274"/>
      <c r="M31" s="279"/>
    </row>
    <row r="32" spans="1:14" ht="18" x14ac:dyDescent="0.25">
      <c r="A32" s="306"/>
      <c r="B32" s="307"/>
      <c r="C32" s="307"/>
      <c r="D32" s="307"/>
      <c r="E32" s="307"/>
      <c r="F32" s="307"/>
      <c r="G32" s="307"/>
      <c r="H32" s="307"/>
      <c r="I32" s="307"/>
      <c r="J32" s="307"/>
      <c r="K32" s="307"/>
      <c r="L32" s="307"/>
      <c r="M32" s="308"/>
    </row>
    <row r="33" spans="1:17" ht="24.95" customHeight="1" x14ac:dyDescent="0.25">
      <c r="A33" s="270" t="s">
        <v>611</v>
      </c>
      <c r="B33" s="271"/>
      <c r="C33" s="272"/>
      <c r="D33" s="49">
        <f>SUM(D15+D17+D19+D21+D23+D25+D27+D29+D31)</f>
        <v>0</v>
      </c>
      <c r="E33" s="280"/>
      <c r="F33" s="281"/>
      <c r="G33" s="281"/>
      <c r="H33" s="281"/>
      <c r="I33" s="281"/>
      <c r="J33" s="281"/>
      <c r="K33" s="281"/>
      <c r="L33" s="281"/>
      <c r="M33" s="282"/>
    </row>
    <row r="34" spans="1:17" ht="18" x14ac:dyDescent="0.25">
      <c r="A34" s="32"/>
      <c r="B34" s="32"/>
      <c r="C34" s="32"/>
      <c r="D34" s="51">
        <f>'District Data'!B11</f>
        <v>122499.13</v>
      </c>
      <c r="E34" s="51"/>
      <c r="F34" s="51"/>
      <c r="G34" s="51"/>
      <c r="H34" s="51"/>
      <c r="I34" s="51"/>
      <c r="J34" s="51"/>
      <c r="K34" s="51"/>
      <c r="L34" s="51"/>
      <c r="M34" s="51"/>
    </row>
    <row r="36" spans="1:17" ht="24.95" customHeight="1" x14ac:dyDescent="0.25"/>
    <row r="37" spans="1:17" ht="24.95" customHeight="1" x14ac:dyDescent="0.25">
      <c r="D37" s="51">
        <f>D34-D33</f>
        <v>122499.13</v>
      </c>
      <c r="E37" s="316" t="s">
        <v>700</v>
      </c>
      <c r="F37" s="318"/>
    </row>
    <row r="39" spans="1:17" ht="24.95" customHeight="1" x14ac:dyDescent="0.3">
      <c r="Q39" s="52"/>
    </row>
    <row r="40" spans="1:17" ht="24.95" customHeight="1" x14ac:dyDescent="0.3">
      <c r="Q40" s="52"/>
    </row>
    <row r="41" spans="1:17" ht="18.75" x14ac:dyDescent="0.3">
      <c r="Q41" s="52"/>
    </row>
    <row r="42" spans="1:17" ht="24.95" customHeight="1" x14ac:dyDescent="0.3">
      <c r="Q42" s="52"/>
    </row>
    <row r="43" spans="1:17" ht="18.75" x14ac:dyDescent="0.3">
      <c r="Q43" s="52"/>
    </row>
    <row r="44" spans="1:17" ht="18.75" x14ac:dyDescent="0.3">
      <c r="Q44" s="52"/>
    </row>
    <row r="45" spans="1:17" ht="18.75" x14ac:dyDescent="0.3">
      <c r="Q45" s="52"/>
    </row>
    <row r="46" spans="1:17" ht="18.75" x14ac:dyDescent="0.3">
      <c r="Q46" s="52"/>
    </row>
    <row r="47" spans="1:17" ht="18.75" x14ac:dyDescent="0.3">
      <c r="Q47" s="52"/>
    </row>
    <row r="48" spans="1:17" ht="18.75" x14ac:dyDescent="0.3">
      <c r="Q48" s="52"/>
    </row>
    <row r="49" spans="14:17" ht="18.75" x14ac:dyDescent="0.3">
      <c r="Q49" s="52"/>
    </row>
    <row r="50" spans="14:17" ht="18.75" x14ac:dyDescent="0.3">
      <c r="Q50" s="52"/>
    </row>
    <row r="51" spans="14:17" ht="18.75" x14ac:dyDescent="0.3">
      <c r="Q51" s="52"/>
    </row>
    <row r="52" spans="14:17" ht="18.75" x14ac:dyDescent="0.3">
      <c r="Q52" s="52"/>
    </row>
    <row r="53" spans="14:17" ht="18.75" x14ac:dyDescent="0.3">
      <c r="N53" s="52"/>
      <c r="Q53" s="52"/>
    </row>
    <row r="54" spans="14:17" ht="18.75" x14ac:dyDescent="0.3">
      <c r="N54" s="52"/>
      <c r="Q54" s="52"/>
    </row>
    <row r="55" spans="14:17" ht="18.75" x14ac:dyDescent="0.3">
      <c r="N55" s="52"/>
      <c r="Q55" s="52"/>
    </row>
    <row r="56" spans="14:17" ht="18.75" x14ac:dyDescent="0.3">
      <c r="N56" s="52"/>
      <c r="Q56" s="52"/>
    </row>
    <row r="57" spans="14:17" ht="18.75" x14ac:dyDescent="0.3">
      <c r="N57" s="52"/>
      <c r="Q57" s="52"/>
    </row>
    <row r="58" spans="14:17" ht="18.75" x14ac:dyDescent="0.3">
      <c r="N58" s="52"/>
      <c r="Q58" s="52"/>
    </row>
    <row r="59" spans="14:17" ht="18.75" x14ac:dyDescent="0.3">
      <c r="N59" s="52"/>
      <c r="Q59" s="52"/>
    </row>
    <row r="60" spans="14:17" ht="18.75" x14ac:dyDescent="0.3">
      <c r="N60" s="52"/>
      <c r="Q60" s="52"/>
    </row>
    <row r="61" spans="14:17" ht="18.75" x14ac:dyDescent="0.3">
      <c r="N61" s="52"/>
      <c r="Q61" s="52"/>
    </row>
    <row r="62" spans="14:17" ht="18.75" x14ac:dyDescent="0.3">
      <c r="N62" s="52"/>
      <c r="Q62" s="52"/>
    </row>
    <row r="63" spans="14:17" ht="18.75" x14ac:dyDescent="0.3">
      <c r="N63" s="52"/>
      <c r="Q63" s="52"/>
    </row>
    <row r="64" spans="14:17" ht="18.75" x14ac:dyDescent="0.3">
      <c r="N64" s="52"/>
      <c r="Q64" s="52"/>
    </row>
    <row r="65" spans="14:17" ht="18.75" x14ac:dyDescent="0.3">
      <c r="N65" s="52"/>
      <c r="Q65" s="52"/>
    </row>
    <row r="66" spans="14:17" ht="18.75" x14ac:dyDescent="0.3">
      <c r="N66" s="52"/>
      <c r="Q66" s="52"/>
    </row>
    <row r="67" spans="14:17" ht="18.75" x14ac:dyDescent="0.3">
      <c r="N67" s="52"/>
      <c r="Q67" s="52"/>
    </row>
    <row r="68" spans="14:17" ht="18.75" x14ac:dyDescent="0.3">
      <c r="N68" s="52"/>
      <c r="Q68" s="52"/>
    </row>
    <row r="69" spans="14:17" ht="18.75" x14ac:dyDescent="0.3">
      <c r="N69" s="52"/>
      <c r="Q69" s="52"/>
    </row>
    <row r="70" spans="14:17" ht="18.75" x14ac:dyDescent="0.3">
      <c r="N70" s="52"/>
      <c r="Q70" s="52"/>
    </row>
    <row r="71" spans="14:17" ht="18.75" x14ac:dyDescent="0.3">
      <c r="N71" s="52"/>
      <c r="Q71" s="52"/>
    </row>
    <row r="72" spans="14:17" ht="18.75" x14ac:dyDescent="0.3">
      <c r="N72" s="52"/>
      <c r="Q72" s="52"/>
    </row>
    <row r="73" spans="14:17" ht="18.75" x14ac:dyDescent="0.3">
      <c r="N73" s="52"/>
      <c r="Q73" s="52"/>
    </row>
    <row r="74" spans="14:17" ht="18.75" x14ac:dyDescent="0.3">
      <c r="N74" s="52"/>
      <c r="Q74" s="52"/>
    </row>
    <row r="75" spans="14:17" ht="18.75" x14ac:dyDescent="0.3">
      <c r="N75" s="52"/>
      <c r="Q75" s="52"/>
    </row>
    <row r="76" spans="14:17" ht="18.75" x14ac:dyDescent="0.3">
      <c r="N76" s="52"/>
      <c r="Q76" s="52"/>
    </row>
    <row r="77" spans="14:17" ht="18.75" x14ac:dyDescent="0.3">
      <c r="N77" s="52"/>
      <c r="Q77" s="52"/>
    </row>
    <row r="78" spans="14:17" ht="18.75" x14ac:dyDescent="0.3">
      <c r="N78" s="52"/>
      <c r="Q78" s="52"/>
    </row>
    <row r="79" spans="14:17" ht="18.75" x14ac:dyDescent="0.3">
      <c r="N79" s="52"/>
      <c r="Q79" s="52"/>
    </row>
    <row r="80" spans="14:17" ht="18.75" x14ac:dyDescent="0.3">
      <c r="N80" s="52"/>
      <c r="Q80" s="52"/>
    </row>
    <row r="81" spans="14:17" ht="18.75" x14ac:dyDescent="0.3">
      <c r="N81" s="52"/>
      <c r="Q81" s="52"/>
    </row>
    <row r="82" spans="14:17" ht="18.75" x14ac:dyDescent="0.3">
      <c r="N82" s="52"/>
      <c r="Q82" s="52"/>
    </row>
    <row r="83" spans="14:17" ht="18.75" x14ac:dyDescent="0.3">
      <c r="N83" s="52"/>
      <c r="Q83" s="52"/>
    </row>
    <row r="84" spans="14:17" ht="18.75" x14ac:dyDescent="0.3">
      <c r="N84" s="52"/>
      <c r="Q84" s="52"/>
    </row>
    <row r="85" spans="14:17" ht="18.75" x14ac:dyDescent="0.3">
      <c r="N85" s="52"/>
      <c r="Q85" s="52"/>
    </row>
    <row r="86" spans="14:17" ht="18.75" x14ac:dyDescent="0.3">
      <c r="N86" s="52"/>
      <c r="Q86" s="52"/>
    </row>
    <row r="87" spans="14:17" ht="18.75" x14ac:dyDescent="0.3">
      <c r="N87" s="52"/>
      <c r="Q87" s="52"/>
    </row>
    <row r="88" spans="14:17" ht="18.75" x14ac:dyDescent="0.3">
      <c r="N88" s="52"/>
      <c r="Q88" s="52"/>
    </row>
    <row r="89" spans="14:17" ht="18.75" x14ac:dyDescent="0.3">
      <c r="N89" s="52"/>
      <c r="Q89" s="52"/>
    </row>
    <row r="90" spans="14:17" ht="18.75" x14ac:dyDescent="0.3">
      <c r="N90" s="52"/>
      <c r="Q90" s="52"/>
    </row>
    <row r="91" spans="14:17" ht="18.75" x14ac:dyDescent="0.3">
      <c r="N91" s="52"/>
      <c r="Q91" s="52"/>
    </row>
    <row r="92" spans="14:17" ht="18.75" x14ac:dyDescent="0.3">
      <c r="N92" s="52"/>
      <c r="Q92" s="52"/>
    </row>
    <row r="93" spans="14:17" ht="18.75" x14ac:dyDescent="0.3">
      <c r="N93" s="52"/>
      <c r="Q93" s="52"/>
    </row>
    <row r="94" spans="14:17" ht="18.75" x14ac:dyDescent="0.3">
      <c r="N94" s="52"/>
      <c r="Q94" s="52"/>
    </row>
    <row r="95" spans="14:17" ht="18.75" x14ac:dyDescent="0.3">
      <c r="N95" s="52"/>
      <c r="Q95" s="52"/>
    </row>
    <row r="96" spans="14:17" ht="18.75" x14ac:dyDescent="0.3">
      <c r="N96" s="52"/>
      <c r="Q96" s="52"/>
    </row>
    <row r="97" spans="14:17" ht="18.75" x14ac:dyDescent="0.3">
      <c r="N97" s="52"/>
      <c r="Q97" s="52"/>
    </row>
    <row r="98" spans="14:17" ht="18.75" x14ac:dyDescent="0.3">
      <c r="N98" s="52"/>
      <c r="Q98" s="52"/>
    </row>
    <row r="99" spans="14:17" ht="18.75" x14ac:dyDescent="0.3">
      <c r="N99" s="52"/>
      <c r="Q99" s="52"/>
    </row>
    <row r="100" spans="14:17" ht="18.75" x14ac:dyDescent="0.3">
      <c r="N100" s="52"/>
      <c r="Q100" s="52"/>
    </row>
    <row r="101" spans="14:17" ht="18.75" x14ac:dyDescent="0.3">
      <c r="N101" s="52"/>
      <c r="Q101" s="52"/>
    </row>
    <row r="102" spans="14:17" ht="18.75" x14ac:dyDescent="0.3">
      <c r="N102" s="52"/>
      <c r="Q102" s="52"/>
    </row>
    <row r="103" spans="14:17" ht="18.75" x14ac:dyDescent="0.3">
      <c r="N103" s="52"/>
      <c r="Q103" s="52"/>
    </row>
    <row r="104" spans="14:17" ht="18.75" x14ac:dyDescent="0.3">
      <c r="N104" s="52"/>
      <c r="Q104" s="52"/>
    </row>
    <row r="105" spans="14:17" ht="18.75" x14ac:dyDescent="0.3">
      <c r="N105" s="52"/>
      <c r="Q105" s="52"/>
    </row>
    <row r="106" spans="14:17" ht="18.75" x14ac:dyDescent="0.3">
      <c r="N106" s="52"/>
      <c r="Q106" s="52"/>
    </row>
    <row r="107" spans="14:17" ht="18.75" x14ac:dyDescent="0.3">
      <c r="N107" s="52"/>
      <c r="Q107" s="52"/>
    </row>
    <row r="108" spans="14:17" ht="18.75" x14ac:dyDescent="0.3">
      <c r="N108" s="52"/>
      <c r="Q108" s="52"/>
    </row>
    <row r="109" spans="14:17" ht="18.75" x14ac:dyDescent="0.3">
      <c r="N109" s="52"/>
      <c r="Q109" s="52"/>
    </row>
    <row r="110" spans="14:17" ht="18.75" x14ac:dyDescent="0.3">
      <c r="N110" s="52"/>
      <c r="Q110" s="52"/>
    </row>
    <row r="111" spans="14:17" ht="18.75" x14ac:dyDescent="0.3">
      <c r="N111" s="52"/>
      <c r="Q111" s="52"/>
    </row>
    <row r="112" spans="14:17" ht="18.75" x14ac:dyDescent="0.3">
      <c r="N112" s="52"/>
      <c r="Q112" s="52"/>
    </row>
    <row r="113" spans="14:17" ht="18.75" x14ac:dyDescent="0.3">
      <c r="N113" s="52"/>
      <c r="Q113" s="52"/>
    </row>
    <row r="114" spans="14:17" ht="18.75" x14ac:dyDescent="0.3">
      <c r="N114" s="52"/>
      <c r="Q114" s="52"/>
    </row>
    <row r="115" spans="14:17" ht="18.75" x14ac:dyDescent="0.3">
      <c r="N115" s="52"/>
      <c r="Q115" s="52"/>
    </row>
    <row r="116" spans="14:17" ht="18.75" x14ac:dyDescent="0.3">
      <c r="N116" s="52"/>
      <c r="Q116" s="52"/>
    </row>
    <row r="117" spans="14:17" ht="18.75" x14ac:dyDescent="0.3">
      <c r="N117" s="52"/>
      <c r="Q117" s="52"/>
    </row>
    <row r="118" spans="14:17" ht="18.75" x14ac:dyDescent="0.3">
      <c r="N118" s="52"/>
      <c r="Q118" s="52"/>
    </row>
    <row r="119" spans="14:17" ht="18.75" x14ac:dyDescent="0.3">
      <c r="N119" s="52"/>
      <c r="Q119" s="52"/>
    </row>
    <row r="120" spans="14:17" ht="18.75" x14ac:dyDescent="0.3">
      <c r="N120" s="52"/>
      <c r="Q120" s="52"/>
    </row>
    <row r="121" spans="14:17" ht="18.75" x14ac:dyDescent="0.3">
      <c r="N121" s="52"/>
      <c r="Q121" s="52"/>
    </row>
    <row r="122" spans="14:17" ht="18.75" x14ac:dyDescent="0.3">
      <c r="N122" s="52"/>
      <c r="Q122" s="52"/>
    </row>
    <row r="123" spans="14:17" ht="18.75" x14ac:dyDescent="0.3">
      <c r="N123" s="52"/>
      <c r="Q123" s="52"/>
    </row>
    <row r="124" spans="14:17" ht="18.75" x14ac:dyDescent="0.3">
      <c r="N124" s="52"/>
      <c r="Q124" s="52"/>
    </row>
    <row r="125" spans="14:17" ht="18.75" x14ac:dyDescent="0.3">
      <c r="N125" s="52"/>
      <c r="Q125" s="52"/>
    </row>
    <row r="126" spans="14:17" ht="18.75" x14ac:dyDescent="0.3">
      <c r="N126" s="52"/>
      <c r="Q126" s="52"/>
    </row>
    <row r="127" spans="14:17" ht="18.75" x14ac:dyDescent="0.3">
      <c r="N127" s="52"/>
      <c r="Q127" s="52"/>
    </row>
    <row r="128" spans="14:17" ht="18.75" x14ac:dyDescent="0.3">
      <c r="N128" s="52"/>
      <c r="Q128" s="52"/>
    </row>
    <row r="129" spans="14:17" ht="18.75" x14ac:dyDescent="0.3">
      <c r="N129" s="52"/>
      <c r="Q129" s="52"/>
    </row>
    <row r="130" spans="14:17" ht="18.75" x14ac:dyDescent="0.3">
      <c r="N130" s="52"/>
      <c r="Q130" s="52"/>
    </row>
    <row r="131" spans="14:17" ht="18.75" x14ac:dyDescent="0.3">
      <c r="N131" s="52"/>
      <c r="Q131" s="52"/>
    </row>
    <row r="132" spans="14:17" ht="18.75" x14ac:dyDescent="0.3">
      <c r="N132" s="52"/>
      <c r="Q132" s="52"/>
    </row>
    <row r="133" spans="14:17" ht="18.75" x14ac:dyDescent="0.3">
      <c r="N133" s="52"/>
      <c r="Q133" s="52"/>
    </row>
    <row r="134" spans="14:17" ht="18.75" x14ac:dyDescent="0.3">
      <c r="N134" s="52"/>
      <c r="Q134" s="52"/>
    </row>
    <row r="135" spans="14:17" ht="18.75" x14ac:dyDescent="0.3">
      <c r="N135" s="52"/>
      <c r="Q135" s="52"/>
    </row>
    <row r="136" spans="14:17" ht="18.75" x14ac:dyDescent="0.3">
      <c r="N136" s="52"/>
      <c r="Q136" s="52"/>
    </row>
    <row r="137" spans="14:17" ht="18.75" x14ac:dyDescent="0.3">
      <c r="N137" s="52"/>
      <c r="Q137" s="52"/>
    </row>
    <row r="138" spans="14:17" ht="18.75" x14ac:dyDescent="0.3">
      <c r="N138" s="52"/>
      <c r="Q138" s="52"/>
    </row>
    <row r="139" spans="14:17" ht="18.75" x14ac:dyDescent="0.3">
      <c r="N139" s="52"/>
      <c r="Q139" s="52"/>
    </row>
    <row r="140" spans="14:17" ht="18.75" x14ac:dyDescent="0.3">
      <c r="N140" s="52"/>
      <c r="Q140" s="52"/>
    </row>
    <row r="141" spans="14:17" ht="18.75" x14ac:dyDescent="0.3">
      <c r="N141" s="52"/>
      <c r="Q141" s="52"/>
    </row>
    <row r="142" spans="14:17" ht="18.75" x14ac:dyDescent="0.3">
      <c r="N142" s="52"/>
      <c r="Q142" s="52"/>
    </row>
    <row r="143" spans="14:17" ht="18.75" x14ac:dyDescent="0.3">
      <c r="N143" s="52"/>
      <c r="Q143" s="52"/>
    </row>
    <row r="144" spans="14:17" ht="18.75" x14ac:dyDescent="0.3">
      <c r="N144" s="52"/>
      <c r="Q144" s="52"/>
    </row>
    <row r="145" spans="14:17" ht="18.75" x14ac:dyDescent="0.3">
      <c r="N145" s="52"/>
      <c r="Q145" s="52"/>
    </row>
    <row r="146" spans="14:17" ht="18.75" x14ac:dyDescent="0.3">
      <c r="N146" s="52"/>
      <c r="Q146" s="52"/>
    </row>
    <row r="147" spans="14:17" ht="18.75" x14ac:dyDescent="0.3">
      <c r="N147" s="52"/>
      <c r="Q147" s="52"/>
    </row>
    <row r="148" spans="14:17" ht="18.75" x14ac:dyDescent="0.3">
      <c r="N148" s="52"/>
      <c r="Q148" s="52"/>
    </row>
    <row r="149" spans="14:17" ht="18.75" x14ac:dyDescent="0.3">
      <c r="N149" s="52"/>
      <c r="Q149" s="52"/>
    </row>
    <row r="150" spans="14:17" ht="18.75" x14ac:dyDescent="0.3">
      <c r="N150" s="52"/>
      <c r="Q150" s="52"/>
    </row>
    <row r="151" spans="14:17" ht="18.75" x14ac:dyDescent="0.3">
      <c r="N151" s="52"/>
      <c r="Q151" s="52"/>
    </row>
    <row r="152" spans="14:17" ht="18.75" x14ac:dyDescent="0.3">
      <c r="N152" s="52"/>
      <c r="Q152" s="52"/>
    </row>
    <row r="153" spans="14:17" ht="18.75" x14ac:dyDescent="0.3">
      <c r="N153" s="52"/>
      <c r="Q153" s="52"/>
    </row>
    <row r="154" spans="14:17" ht="18.75" x14ac:dyDescent="0.3">
      <c r="N154" s="52"/>
      <c r="Q154" s="52"/>
    </row>
    <row r="155" spans="14:17" ht="18.75" x14ac:dyDescent="0.3">
      <c r="N155" s="52"/>
      <c r="Q155" s="52"/>
    </row>
    <row r="156" spans="14:17" ht="18.75" x14ac:dyDescent="0.3">
      <c r="N156" s="52"/>
      <c r="Q156" s="52"/>
    </row>
    <row r="157" spans="14:17" ht="18.75" x14ac:dyDescent="0.3">
      <c r="N157" s="52"/>
      <c r="Q157" s="52"/>
    </row>
    <row r="158" spans="14:17" ht="18.75" x14ac:dyDescent="0.3">
      <c r="N158" s="52"/>
      <c r="Q158" s="52"/>
    </row>
    <row r="159" spans="14:17" ht="18.75" x14ac:dyDescent="0.3">
      <c r="N159" s="52"/>
      <c r="Q159" s="52"/>
    </row>
    <row r="160" spans="14:17" ht="18.75" x14ac:dyDescent="0.3">
      <c r="N160" s="52"/>
      <c r="Q160" s="52"/>
    </row>
    <row r="161" spans="14:17" ht="18.75" x14ac:dyDescent="0.3">
      <c r="N161" s="52"/>
      <c r="Q161" s="52"/>
    </row>
    <row r="162" spans="14:17" ht="18.75" x14ac:dyDescent="0.3">
      <c r="N162" s="52"/>
      <c r="Q162" s="52"/>
    </row>
    <row r="163" spans="14:17" ht="18.75" x14ac:dyDescent="0.3">
      <c r="N163" s="52"/>
      <c r="Q163" s="52"/>
    </row>
    <row r="164" spans="14:17" ht="18.75" x14ac:dyDescent="0.3">
      <c r="N164" s="52"/>
      <c r="Q164" s="52"/>
    </row>
    <row r="165" spans="14:17" ht="18.75" x14ac:dyDescent="0.3">
      <c r="N165" s="52"/>
      <c r="Q165" s="52"/>
    </row>
    <row r="166" spans="14:17" ht="18.75" x14ac:dyDescent="0.3">
      <c r="N166" s="52"/>
      <c r="Q166" s="52"/>
    </row>
    <row r="167" spans="14:17" ht="18.75" x14ac:dyDescent="0.3">
      <c r="N167" s="52"/>
      <c r="Q167" s="52"/>
    </row>
    <row r="168" spans="14:17" ht="18.75" x14ac:dyDescent="0.3">
      <c r="N168" s="52"/>
      <c r="Q168" s="52"/>
    </row>
    <row r="169" spans="14:17" ht="18.75" x14ac:dyDescent="0.3">
      <c r="N169" s="52"/>
      <c r="Q169" s="52"/>
    </row>
    <row r="170" spans="14:17" ht="18.75" x14ac:dyDescent="0.3">
      <c r="N170" s="52"/>
      <c r="Q170" s="52"/>
    </row>
    <row r="171" spans="14:17" ht="18.75" x14ac:dyDescent="0.3">
      <c r="N171" s="52"/>
      <c r="Q171" s="52"/>
    </row>
    <row r="172" spans="14:17" ht="18.75" x14ac:dyDescent="0.3">
      <c r="N172" s="52"/>
      <c r="Q172" s="52"/>
    </row>
    <row r="173" spans="14:17" ht="18.75" x14ac:dyDescent="0.3">
      <c r="N173" s="52"/>
      <c r="Q173" s="52"/>
    </row>
    <row r="174" spans="14:17" ht="18.75" x14ac:dyDescent="0.3">
      <c r="N174" s="52"/>
      <c r="Q174" s="52"/>
    </row>
    <row r="175" spans="14:17" ht="18.75" x14ac:dyDescent="0.3">
      <c r="N175" s="52"/>
      <c r="Q175" s="52"/>
    </row>
    <row r="176" spans="14:17" ht="18.75" x14ac:dyDescent="0.3">
      <c r="N176" s="52"/>
      <c r="Q176" s="52"/>
    </row>
    <row r="177" spans="14:17" ht="18.75" x14ac:dyDescent="0.3">
      <c r="N177" s="52"/>
      <c r="Q177" s="52"/>
    </row>
    <row r="178" spans="14:17" ht="18.75" x14ac:dyDescent="0.3">
      <c r="N178" s="52"/>
      <c r="Q178" s="52"/>
    </row>
    <row r="179" spans="14:17" ht="18.75" x14ac:dyDescent="0.3">
      <c r="N179" s="52"/>
      <c r="Q179" s="52"/>
    </row>
    <row r="180" spans="14:17" ht="18.75" x14ac:dyDescent="0.3">
      <c r="N180" s="52"/>
      <c r="Q180" s="52"/>
    </row>
    <row r="181" spans="14:17" ht="18.75" x14ac:dyDescent="0.3">
      <c r="N181" s="52"/>
      <c r="Q181" s="52"/>
    </row>
    <row r="182" spans="14:17" ht="18.75" x14ac:dyDescent="0.3">
      <c r="N182" s="52"/>
      <c r="Q182" s="52"/>
    </row>
    <row r="183" spans="14:17" ht="18.75" x14ac:dyDescent="0.3">
      <c r="N183" s="52"/>
      <c r="Q183" s="52"/>
    </row>
    <row r="184" spans="14:17" ht="18.75" x14ac:dyDescent="0.3">
      <c r="N184" s="52"/>
      <c r="Q184" s="52"/>
    </row>
    <row r="185" spans="14:17" ht="18.75" x14ac:dyDescent="0.3">
      <c r="N185" s="52"/>
      <c r="Q185" s="52"/>
    </row>
    <row r="186" spans="14:17" ht="18.75" x14ac:dyDescent="0.3">
      <c r="N186" s="52"/>
      <c r="Q186" s="52"/>
    </row>
    <row r="187" spans="14:17" ht="18.75" x14ac:dyDescent="0.3">
      <c r="N187" s="52"/>
      <c r="Q187" s="52"/>
    </row>
    <row r="188" spans="14:17" ht="18.75" x14ac:dyDescent="0.3">
      <c r="N188" s="52"/>
      <c r="Q188" s="52"/>
    </row>
    <row r="189" spans="14:17" ht="18.75" x14ac:dyDescent="0.3">
      <c r="N189" s="52"/>
      <c r="Q189" s="52"/>
    </row>
    <row r="190" spans="14:17" ht="18.75" x14ac:dyDescent="0.3">
      <c r="N190" s="52"/>
      <c r="Q190" s="52"/>
    </row>
    <row r="191" spans="14:17" ht="18.75" x14ac:dyDescent="0.3">
      <c r="N191" s="52"/>
      <c r="Q191" s="52"/>
    </row>
    <row r="192" spans="14:17" ht="18.75" x14ac:dyDescent="0.3">
      <c r="N192" s="52"/>
      <c r="Q192" s="52"/>
    </row>
    <row r="193" spans="14:17" ht="18.75" x14ac:dyDescent="0.3">
      <c r="N193" s="52"/>
      <c r="Q193" s="52"/>
    </row>
    <row r="194" spans="14:17" ht="18.75" x14ac:dyDescent="0.3">
      <c r="N194" s="52"/>
      <c r="Q194" s="52"/>
    </row>
    <row r="195" spans="14:17" ht="18.75" x14ac:dyDescent="0.3">
      <c r="N195" s="52"/>
      <c r="Q195" s="52"/>
    </row>
    <row r="196" spans="14:17" ht="18.75" x14ac:dyDescent="0.3">
      <c r="N196" s="52"/>
      <c r="Q196" s="52"/>
    </row>
    <row r="197" spans="14:17" ht="18.75" x14ac:dyDescent="0.3">
      <c r="N197" s="52"/>
      <c r="Q197" s="52"/>
    </row>
    <row r="198" spans="14:17" ht="18.75" x14ac:dyDescent="0.3">
      <c r="N198" s="52"/>
      <c r="Q198" s="52"/>
    </row>
    <row r="199" spans="14:17" ht="18.75" x14ac:dyDescent="0.3">
      <c r="N199" s="52"/>
      <c r="Q199" s="52"/>
    </row>
    <row r="200" spans="14:17" ht="18.75" x14ac:dyDescent="0.3">
      <c r="N200" s="52"/>
      <c r="Q200" s="52"/>
    </row>
    <row r="201" spans="14:17" ht="18.75" x14ac:dyDescent="0.3">
      <c r="N201" s="52"/>
      <c r="Q201" s="52"/>
    </row>
    <row r="202" spans="14:17" ht="18.75" x14ac:dyDescent="0.3">
      <c r="N202" s="52"/>
      <c r="Q202" s="52"/>
    </row>
    <row r="203" spans="14:17" ht="18.75" x14ac:dyDescent="0.3">
      <c r="N203" s="52"/>
      <c r="Q203" s="52"/>
    </row>
    <row r="204" spans="14:17" ht="18.75" x14ac:dyDescent="0.3">
      <c r="N204" s="52"/>
      <c r="Q204" s="52"/>
    </row>
    <row r="205" spans="14:17" ht="18.75" x14ac:dyDescent="0.3">
      <c r="N205" s="52"/>
      <c r="Q205" s="52"/>
    </row>
    <row r="206" spans="14:17" ht="18.75" x14ac:dyDescent="0.3">
      <c r="N206" s="52"/>
      <c r="Q206" s="52"/>
    </row>
    <row r="207" spans="14:17" ht="18.75" x14ac:dyDescent="0.3">
      <c r="N207" s="52"/>
      <c r="Q207" s="52"/>
    </row>
    <row r="208" spans="14:17" ht="18.75" x14ac:dyDescent="0.3">
      <c r="N208" s="52"/>
      <c r="Q208" s="52"/>
    </row>
    <row r="209" spans="14:17" ht="18.75" x14ac:dyDescent="0.3">
      <c r="N209" s="52"/>
      <c r="Q209" s="52"/>
    </row>
    <row r="210" spans="14:17" ht="18.75" x14ac:dyDescent="0.3">
      <c r="N210" s="52"/>
      <c r="Q210" s="52"/>
    </row>
    <row r="211" spans="14:17" ht="18.75" x14ac:dyDescent="0.3">
      <c r="N211" s="52"/>
      <c r="Q211" s="52"/>
    </row>
    <row r="212" spans="14:17" ht="18.75" x14ac:dyDescent="0.3">
      <c r="N212" s="52"/>
      <c r="Q212" s="52"/>
    </row>
    <row r="213" spans="14:17" ht="18.75" x14ac:dyDescent="0.3">
      <c r="N213" s="52"/>
      <c r="Q213" s="52"/>
    </row>
    <row r="214" spans="14:17" ht="18.75" x14ac:dyDescent="0.3">
      <c r="N214" s="52"/>
      <c r="Q214" s="52"/>
    </row>
    <row r="215" spans="14:17" ht="18.75" x14ac:dyDescent="0.3">
      <c r="N215" s="52"/>
      <c r="Q215" s="52"/>
    </row>
    <row r="216" spans="14:17" ht="18.75" x14ac:dyDescent="0.3">
      <c r="N216" s="52"/>
      <c r="Q216" s="52"/>
    </row>
    <row r="217" spans="14:17" ht="18.75" x14ac:dyDescent="0.3">
      <c r="N217" s="52"/>
      <c r="Q217" s="52"/>
    </row>
    <row r="218" spans="14:17" ht="18.75" x14ac:dyDescent="0.3">
      <c r="N218" s="52"/>
      <c r="Q218" s="52"/>
    </row>
    <row r="219" spans="14:17" ht="18.75" x14ac:dyDescent="0.3">
      <c r="N219" s="52"/>
      <c r="Q219" s="52"/>
    </row>
    <row r="220" spans="14:17" ht="18.75" x14ac:dyDescent="0.3">
      <c r="N220" s="52"/>
      <c r="Q220" s="52"/>
    </row>
    <row r="221" spans="14:17" ht="18.75" x14ac:dyDescent="0.3">
      <c r="N221" s="52"/>
      <c r="Q221" s="52"/>
    </row>
    <row r="222" spans="14:17" ht="18.75" x14ac:dyDescent="0.3">
      <c r="N222" s="52"/>
      <c r="Q222" s="52"/>
    </row>
    <row r="223" spans="14:17" ht="18.75" x14ac:dyDescent="0.3">
      <c r="N223" s="52"/>
      <c r="Q223" s="52"/>
    </row>
    <row r="224" spans="14:17" ht="18.75" x14ac:dyDescent="0.3">
      <c r="N224" s="52"/>
      <c r="Q224" s="52"/>
    </row>
    <row r="225" spans="14:17" ht="18.75" x14ac:dyDescent="0.3">
      <c r="N225" s="52"/>
      <c r="Q225" s="52"/>
    </row>
    <row r="226" spans="14:17" ht="18.75" x14ac:dyDescent="0.3">
      <c r="N226" s="52"/>
      <c r="Q226" s="52"/>
    </row>
    <row r="227" spans="14:17" ht="18.75" x14ac:dyDescent="0.3">
      <c r="N227" s="52"/>
      <c r="Q227" s="52"/>
    </row>
    <row r="228" spans="14:17" ht="18.75" x14ac:dyDescent="0.3">
      <c r="N228" s="52"/>
      <c r="Q228" s="52"/>
    </row>
    <row r="229" spans="14:17" ht="18.75" x14ac:dyDescent="0.3">
      <c r="N229" s="52"/>
      <c r="Q229" s="52"/>
    </row>
    <row r="230" spans="14:17" ht="18.75" x14ac:dyDescent="0.3">
      <c r="N230" s="52"/>
      <c r="Q230" s="52"/>
    </row>
    <row r="231" spans="14:17" ht="18.75" x14ac:dyDescent="0.3">
      <c r="N231" s="52"/>
      <c r="Q231" s="52"/>
    </row>
    <row r="232" spans="14:17" ht="18.75" x14ac:dyDescent="0.3">
      <c r="N232" s="52"/>
      <c r="Q232" s="52"/>
    </row>
    <row r="233" spans="14:17" ht="18.75" x14ac:dyDescent="0.3">
      <c r="N233" s="52"/>
      <c r="Q233" s="52"/>
    </row>
    <row r="234" spans="14:17" ht="18.75" x14ac:dyDescent="0.3">
      <c r="N234" s="52"/>
      <c r="Q234" s="52"/>
    </row>
    <row r="235" spans="14:17" ht="18.75" x14ac:dyDescent="0.3">
      <c r="N235" s="52"/>
      <c r="Q235" s="52"/>
    </row>
    <row r="236" spans="14:17" ht="18.75" x14ac:dyDescent="0.3">
      <c r="N236" s="52"/>
      <c r="Q236" s="52"/>
    </row>
    <row r="237" spans="14:17" ht="18.75" x14ac:dyDescent="0.3">
      <c r="N237" s="52"/>
      <c r="Q237" s="52"/>
    </row>
    <row r="238" spans="14:17" ht="18.75" x14ac:dyDescent="0.3">
      <c r="N238" s="52"/>
      <c r="Q238" s="52"/>
    </row>
    <row r="239" spans="14:17" ht="18.75" x14ac:dyDescent="0.3">
      <c r="N239" s="52"/>
      <c r="Q239" s="52"/>
    </row>
    <row r="240" spans="14:17" ht="18.75" x14ac:dyDescent="0.3">
      <c r="N240" s="52"/>
      <c r="Q240" s="52"/>
    </row>
    <row r="241" spans="14:17" ht="18.75" x14ac:dyDescent="0.3">
      <c r="N241" s="52"/>
      <c r="Q241" s="52"/>
    </row>
    <row r="242" spans="14:17" ht="18.75" x14ac:dyDescent="0.3">
      <c r="N242" s="52"/>
      <c r="Q242" s="52"/>
    </row>
    <row r="243" spans="14:17" ht="18.75" x14ac:dyDescent="0.3">
      <c r="N243" s="52"/>
      <c r="Q243" s="52"/>
    </row>
    <row r="244" spans="14:17" ht="18.75" x14ac:dyDescent="0.3">
      <c r="N244" s="52"/>
      <c r="Q244" s="52"/>
    </row>
    <row r="245" spans="14:17" ht="18.75" x14ac:dyDescent="0.3">
      <c r="N245" s="52"/>
      <c r="Q245" s="52"/>
    </row>
    <row r="246" spans="14:17" ht="18.75" x14ac:dyDescent="0.3">
      <c r="N246" s="52"/>
      <c r="Q246" s="52"/>
    </row>
    <row r="247" spans="14:17" ht="18.75" x14ac:dyDescent="0.3">
      <c r="N247" s="52"/>
      <c r="Q247" s="52"/>
    </row>
    <row r="248" spans="14:17" ht="18.75" x14ac:dyDescent="0.3">
      <c r="N248" s="52"/>
      <c r="Q248" s="52"/>
    </row>
    <row r="249" spans="14:17" ht="18.75" x14ac:dyDescent="0.3">
      <c r="N249" s="52"/>
      <c r="Q249" s="52"/>
    </row>
    <row r="250" spans="14:17" ht="18.75" x14ac:dyDescent="0.3">
      <c r="N250" s="52"/>
      <c r="Q250" s="52"/>
    </row>
    <row r="251" spans="14:17" ht="18.75" x14ac:dyDescent="0.3">
      <c r="N251" s="52"/>
      <c r="Q251" s="52"/>
    </row>
    <row r="252" spans="14:17" ht="18.75" x14ac:dyDescent="0.3">
      <c r="N252" s="52"/>
      <c r="Q252" s="52"/>
    </row>
    <row r="253" spans="14:17" ht="18.75" x14ac:dyDescent="0.3">
      <c r="N253" s="52"/>
      <c r="Q253" s="52"/>
    </row>
    <row r="254" spans="14:17" ht="18.75" x14ac:dyDescent="0.3">
      <c r="N254" s="52"/>
      <c r="Q254" s="52"/>
    </row>
    <row r="255" spans="14:17" ht="18.75" x14ac:dyDescent="0.3">
      <c r="N255" s="52"/>
      <c r="Q255" s="52"/>
    </row>
    <row r="256" spans="14:17" ht="18.75" x14ac:dyDescent="0.3">
      <c r="N256" s="52"/>
      <c r="Q256" s="52"/>
    </row>
    <row r="257" spans="14:17" ht="18.75" x14ac:dyDescent="0.3">
      <c r="N257" s="52"/>
      <c r="Q257" s="52"/>
    </row>
    <row r="258" spans="14:17" ht="18.75" x14ac:dyDescent="0.3">
      <c r="N258" s="52"/>
      <c r="Q258" s="52"/>
    </row>
    <row r="259" spans="14:17" ht="18.75" x14ac:dyDescent="0.3">
      <c r="N259" s="52"/>
      <c r="Q259" s="52"/>
    </row>
    <row r="260" spans="14:17" ht="18.75" x14ac:dyDescent="0.3">
      <c r="N260" s="52"/>
      <c r="Q260" s="52"/>
    </row>
    <row r="261" spans="14:17" ht="18.75" x14ac:dyDescent="0.3">
      <c r="N261" s="52"/>
      <c r="Q261" s="52"/>
    </row>
    <row r="262" spans="14:17" ht="18.75" x14ac:dyDescent="0.3">
      <c r="N262" s="52"/>
      <c r="Q262" s="52"/>
    </row>
    <row r="263" spans="14:17" ht="18.75" x14ac:dyDescent="0.3">
      <c r="N263" s="52"/>
      <c r="Q263" s="52"/>
    </row>
    <row r="264" spans="14:17" ht="18.75" x14ac:dyDescent="0.3">
      <c r="N264" s="52"/>
      <c r="Q264" s="52"/>
    </row>
    <row r="265" spans="14:17" ht="18.75" x14ac:dyDescent="0.3">
      <c r="N265" s="52"/>
      <c r="Q265" s="52"/>
    </row>
    <row r="266" spans="14:17" ht="18.75" x14ac:dyDescent="0.3">
      <c r="N266" s="52"/>
      <c r="Q266" s="52"/>
    </row>
    <row r="267" spans="14:17" ht="18.75" x14ac:dyDescent="0.3">
      <c r="N267" s="52"/>
      <c r="Q267" s="52"/>
    </row>
    <row r="268" spans="14:17" ht="18.75" x14ac:dyDescent="0.3">
      <c r="N268" s="52"/>
      <c r="Q268" s="52"/>
    </row>
    <row r="269" spans="14:17" ht="18.75" x14ac:dyDescent="0.3">
      <c r="N269" s="52"/>
      <c r="Q269" s="52"/>
    </row>
    <row r="270" spans="14:17" ht="18.75" x14ac:dyDescent="0.3">
      <c r="N270" s="52"/>
      <c r="Q270" s="52"/>
    </row>
    <row r="271" spans="14:17" ht="18.75" x14ac:dyDescent="0.3">
      <c r="N271" s="52"/>
      <c r="Q271" s="52"/>
    </row>
    <row r="272" spans="14:17" ht="18.75" x14ac:dyDescent="0.3">
      <c r="N272" s="52"/>
      <c r="Q272" s="52"/>
    </row>
    <row r="273" spans="14:17" ht="18.75" x14ac:dyDescent="0.3">
      <c r="N273" s="52"/>
      <c r="Q273" s="52"/>
    </row>
    <row r="274" spans="14:17" ht="18.75" x14ac:dyDescent="0.3">
      <c r="N274" s="52"/>
      <c r="Q274" s="52"/>
    </row>
    <row r="275" spans="14:17" ht="18.75" x14ac:dyDescent="0.3">
      <c r="N275" s="52"/>
      <c r="Q275" s="52"/>
    </row>
    <row r="276" spans="14:17" ht="18.75" x14ac:dyDescent="0.3">
      <c r="N276" s="52"/>
      <c r="Q276" s="52"/>
    </row>
    <row r="277" spans="14:17" ht="18.75" x14ac:dyDescent="0.3">
      <c r="N277" s="52"/>
      <c r="Q277" s="52"/>
    </row>
    <row r="278" spans="14:17" ht="18.75" x14ac:dyDescent="0.3">
      <c r="N278" s="52"/>
      <c r="Q278" s="52"/>
    </row>
    <row r="279" spans="14:17" ht="18.75" x14ac:dyDescent="0.3">
      <c r="N279" s="52"/>
      <c r="Q279" s="52"/>
    </row>
    <row r="280" spans="14:17" ht="18.75" x14ac:dyDescent="0.3">
      <c r="N280" s="52"/>
      <c r="Q280" s="52"/>
    </row>
    <row r="281" spans="14:17" ht="18.75" x14ac:dyDescent="0.3">
      <c r="N281" s="52"/>
      <c r="Q281" s="52"/>
    </row>
    <row r="282" spans="14:17" ht="18.75" x14ac:dyDescent="0.3">
      <c r="N282" s="52"/>
      <c r="Q282" s="52"/>
    </row>
    <row r="283" spans="14:17" ht="18.75" x14ac:dyDescent="0.3">
      <c r="N283" s="52"/>
      <c r="Q283" s="52"/>
    </row>
    <row r="284" spans="14:17" ht="18.75" x14ac:dyDescent="0.3">
      <c r="N284" s="52"/>
      <c r="Q284" s="52"/>
    </row>
    <row r="285" spans="14:17" ht="18.75" x14ac:dyDescent="0.3">
      <c r="N285" s="52"/>
      <c r="Q285" s="52"/>
    </row>
    <row r="286" spans="14:17" ht="18.75" x14ac:dyDescent="0.3">
      <c r="N286" s="52"/>
      <c r="Q286" s="52"/>
    </row>
    <row r="287" spans="14:17" ht="18.75" x14ac:dyDescent="0.3">
      <c r="N287" s="52"/>
      <c r="Q287" s="52"/>
    </row>
    <row r="288" spans="14:17" ht="18.75" x14ac:dyDescent="0.3">
      <c r="N288" s="52"/>
      <c r="Q288" s="52"/>
    </row>
    <row r="289" spans="14:17" ht="18.75" x14ac:dyDescent="0.3">
      <c r="N289" s="52"/>
      <c r="Q289" s="52"/>
    </row>
    <row r="290" spans="14:17" ht="18.75" x14ac:dyDescent="0.3">
      <c r="N290" s="52"/>
      <c r="Q290" s="52"/>
    </row>
    <row r="291" spans="14:17" ht="18.75" x14ac:dyDescent="0.3">
      <c r="N291" s="52"/>
      <c r="Q291" s="52"/>
    </row>
    <row r="292" spans="14:17" ht="18.75" x14ac:dyDescent="0.3">
      <c r="N292" s="52"/>
      <c r="Q292" s="52"/>
    </row>
    <row r="293" spans="14:17" ht="18.75" x14ac:dyDescent="0.3">
      <c r="N293" s="52"/>
      <c r="Q293" s="52"/>
    </row>
    <row r="294" spans="14:17" ht="18.75" x14ac:dyDescent="0.3">
      <c r="N294" s="52"/>
      <c r="Q294" s="52"/>
    </row>
    <row r="295" spans="14:17" ht="18.75" x14ac:dyDescent="0.3">
      <c r="N295" s="52"/>
      <c r="Q295" s="52"/>
    </row>
    <row r="296" spans="14:17" ht="18.75" x14ac:dyDescent="0.3">
      <c r="N296" s="52"/>
      <c r="Q296" s="52"/>
    </row>
    <row r="297" spans="14:17" ht="18.75" x14ac:dyDescent="0.3">
      <c r="N297" s="52"/>
      <c r="Q297" s="52"/>
    </row>
    <row r="298" spans="14:17" ht="18.75" x14ac:dyDescent="0.3">
      <c r="N298" s="52"/>
      <c r="Q298" s="52"/>
    </row>
    <row r="299" spans="14:17" ht="18.75" x14ac:dyDescent="0.3">
      <c r="N299" s="52"/>
      <c r="Q299" s="52"/>
    </row>
    <row r="300" spans="14:17" ht="18.75" x14ac:dyDescent="0.3">
      <c r="N300" s="52"/>
      <c r="Q300" s="52"/>
    </row>
    <row r="301" spans="14:17" ht="18.75" x14ac:dyDescent="0.3">
      <c r="N301" s="52"/>
      <c r="Q301" s="52"/>
    </row>
    <row r="302" spans="14:17" ht="18.75" x14ac:dyDescent="0.3">
      <c r="N302" s="52"/>
      <c r="Q302" s="52"/>
    </row>
    <row r="303" spans="14:17" ht="18.75" x14ac:dyDescent="0.3">
      <c r="N303" s="52"/>
      <c r="Q303" s="52"/>
    </row>
    <row r="304" spans="14:17" ht="18.75" x14ac:dyDescent="0.3">
      <c r="N304" s="52"/>
      <c r="Q304" s="52"/>
    </row>
    <row r="305" spans="14:17" ht="18.75" x14ac:dyDescent="0.3">
      <c r="N305" s="52"/>
      <c r="Q305" s="52"/>
    </row>
    <row r="306" spans="14:17" ht="18.75" x14ac:dyDescent="0.3">
      <c r="N306" s="52"/>
      <c r="Q306" s="52"/>
    </row>
    <row r="307" spans="14:17" ht="18.75" x14ac:dyDescent="0.3">
      <c r="N307" s="52"/>
      <c r="Q307" s="52"/>
    </row>
    <row r="308" spans="14:17" ht="18.75" x14ac:dyDescent="0.3">
      <c r="N308" s="52"/>
      <c r="Q308" s="52"/>
    </row>
    <row r="309" spans="14:17" ht="18.75" x14ac:dyDescent="0.3">
      <c r="N309" s="52"/>
      <c r="Q309" s="52"/>
    </row>
    <row r="310" spans="14:17" ht="18.75" x14ac:dyDescent="0.3">
      <c r="N310" s="52"/>
      <c r="Q310" s="52"/>
    </row>
    <row r="311" spans="14:17" ht="18.75" x14ac:dyDescent="0.3">
      <c r="N311" s="52"/>
      <c r="Q311" s="52"/>
    </row>
    <row r="312" spans="14:17" ht="18.75" x14ac:dyDescent="0.3">
      <c r="N312" s="52"/>
      <c r="Q312" s="52"/>
    </row>
    <row r="313" spans="14:17" ht="18.75" x14ac:dyDescent="0.3">
      <c r="N313" s="52"/>
      <c r="Q313" s="52"/>
    </row>
    <row r="314" spans="14:17" ht="18.75" x14ac:dyDescent="0.3">
      <c r="N314" s="52"/>
      <c r="Q314" s="52"/>
    </row>
    <row r="315" spans="14:17" ht="18.75" x14ac:dyDescent="0.3">
      <c r="N315" s="52"/>
      <c r="Q315" s="52"/>
    </row>
    <row r="316" spans="14:17" ht="18.75" x14ac:dyDescent="0.3">
      <c r="N316" s="52"/>
      <c r="Q316" s="52"/>
    </row>
    <row r="317" spans="14:17" ht="18.75" x14ac:dyDescent="0.3">
      <c r="Q317" s="52"/>
    </row>
  </sheetData>
  <sheetProtection algorithmName="SHA-512" hashValue="Rnu9Su6I+UVxywUFhwbMsWg3WutHC0Ax/Q2VXqbkofh7ZlsKyQ6j3lYH++7ZOYC4b94j8FnbkBsHLbL7WohdNA==" saltValue="eUcLhh/A0tYP6D2e5Xtcxg==" spinCount="100000" sheet="1" objects="1" scenarios="1"/>
  <mergeCells count="42">
    <mergeCell ref="A26:M26"/>
    <mergeCell ref="A15:C15"/>
    <mergeCell ref="E15:M15"/>
    <mergeCell ref="E6:H6"/>
    <mergeCell ref="A12:C13"/>
    <mergeCell ref="D12:D13"/>
    <mergeCell ref="E12:M13"/>
    <mergeCell ref="A14:D14"/>
    <mergeCell ref="E14:M14"/>
    <mergeCell ref="A24:M24"/>
    <mergeCell ref="A25:C25"/>
    <mergeCell ref="E25:M25"/>
    <mergeCell ref="A20:M20"/>
    <mergeCell ref="A21:C21"/>
    <mergeCell ref="E21:M21"/>
    <mergeCell ref="A22:M22"/>
    <mergeCell ref="A1:M1"/>
    <mergeCell ref="A2:M2"/>
    <mergeCell ref="G3:H3"/>
    <mergeCell ref="A9:M9"/>
    <mergeCell ref="A11:M11"/>
    <mergeCell ref="I3:K3"/>
    <mergeCell ref="A23:C23"/>
    <mergeCell ref="E23:M23"/>
    <mergeCell ref="A16:M16"/>
    <mergeCell ref="A17:C17"/>
    <mergeCell ref="E17:M17"/>
    <mergeCell ref="A18:M18"/>
    <mergeCell ref="A19:C19"/>
    <mergeCell ref="E19:M19"/>
    <mergeCell ref="E37:F37"/>
    <mergeCell ref="E27:M27"/>
    <mergeCell ref="A28:M28"/>
    <mergeCell ref="A30:M30"/>
    <mergeCell ref="A31:C31"/>
    <mergeCell ref="E31:M31"/>
    <mergeCell ref="A27:C27"/>
    <mergeCell ref="A29:C29"/>
    <mergeCell ref="F29:M29"/>
    <mergeCell ref="A33:C33"/>
    <mergeCell ref="E33:M33"/>
    <mergeCell ref="A32:M32"/>
  </mergeCells>
  <conditionalFormatting sqref="D33">
    <cfRule type="expression" dxfId="3" priority="1">
      <formula>$D$33&lt;&gt;$D$34</formula>
    </cfRule>
    <cfRule type="expression" dxfId="2" priority="2">
      <formula>$D$33=$D$34</formula>
    </cfRule>
  </conditionalFormatting>
  <dataValidations count="1">
    <dataValidation type="list" allowBlank="1" showInputMessage="1" showErrorMessage="1" sqref="J6" xr:uid="{B12A866F-B13D-4E4E-B92B-1936C51F500D}">
      <formula1>#REF!</formula1>
    </dataValidation>
  </dataValidations>
  <hyperlinks>
    <hyperlink ref="E6" r:id="rId1" display="https://dese.ade.arkansas.gov/admin/Files/FY22_St_Preschool__-_July_2021_20210723142313.pdf" xr:uid="{884DEBD7-78A6-4089-B39F-7599FADA0F59}"/>
    <hyperlink ref="E14:M14" r:id="rId2" display="Link to guide &amp; Link to video walkthrough." xr:uid="{C035CE72-DED6-4C3B-82B8-0A10C5BF6C37}"/>
    <hyperlink ref="E6:H6" r:id="rId3" display="FY22_St_Preschool__-_July_2021_20220723142313.pdf (arkansas.gov)" xr:uid="{B18D4AF3-D4C8-473F-8B31-79DB827918F8}"/>
  </hyperlinks>
  <pageMargins left="0.7" right="0.7" top="0.75" bottom="0.75" header="0.3" footer="0.3"/>
  <pageSetup scale="35" orientation="landscape" r:id="rId4"/>
  <headerFooter>
    <oddFooter>&amp;R&amp;T&amp;D</oddFooter>
  </headerFooter>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B5817-F4F2-44E6-9DFA-06C2ED95B8F1}">
  <sheetPr codeName="Sheet9">
    <tabColor rgb="FF00B0F0"/>
  </sheetPr>
  <dimension ref="A1:T317"/>
  <sheetViews>
    <sheetView topLeftCell="A10" zoomScale="64" zoomScaleNormal="64" zoomScaleSheetLayoutView="70" workbookViewId="0">
      <selection activeCell="D31" sqref="D31"/>
    </sheetView>
  </sheetViews>
  <sheetFormatPr defaultColWidth="9.28515625" defaultRowHeight="15" x14ac:dyDescent="0.25"/>
  <cols>
    <col min="3" max="3" width="33" customWidth="1"/>
    <col min="4" max="8" width="29.7109375" customWidth="1"/>
    <col min="9" max="9" width="29.28515625" customWidth="1"/>
    <col min="10" max="12" width="29.7109375" customWidth="1"/>
    <col min="13" max="13" width="21.28515625" customWidth="1"/>
    <col min="17" max="17" width="58.42578125" customWidth="1"/>
  </cols>
  <sheetData>
    <row r="1" spans="1:20" ht="18" x14ac:dyDescent="0.25">
      <c r="A1" s="296" t="s">
        <v>326</v>
      </c>
      <c r="B1" s="296"/>
      <c r="C1" s="296"/>
      <c r="D1" s="296"/>
      <c r="E1" s="296"/>
      <c r="F1" s="296"/>
      <c r="G1" s="296"/>
      <c r="H1" s="296"/>
      <c r="I1" s="296"/>
      <c r="J1" s="296"/>
      <c r="K1" s="296"/>
      <c r="L1" s="296"/>
      <c r="M1" s="296"/>
      <c r="N1" s="33"/>
      <c r="O1" s="33"/>
      <c r="P1" s="33"/>
      <c r="Q1" s="33"/>
      <c r="R1" s="33"/>
      <c r="S1" s="33"/>
      <c r="T1" s="33"/>
    </row>
    <row r="2" spans="1:20" ht="18" customHeight="1" x14ac:dyDescent="0.25">
      <c r="A2" s="296" t="s">
        <v>619</v>
      </c>
      <c r="B2" s="296"/>
      <c r="C2" s="296"/>
      <c r="D2" s="296"/>
      <c r="E2" s="296"/>
      <c r="F2" s="296"/>
      <c r="G2" s="296"/>
      <c r="H2" s="296"/>
      <c r="I2" s="296"/>
      <c r="J2" s="296"/>
      <c r="K2" s="296"/>
      <c r="L2" s="296"/>
      <c r="M2" s="296"/>
      <c r="N2" s="34"/>
      <c r="O2" s="34"/>
      <c r="P2" s="34"/>
      <c r="Q2" s="34"/>
      <c r="R2" s="34"/>
      <c r="S2" s="34"/>
      <c r="T2" s="34"/>
    </row>
    <row r="3" spans="1:20" ht="18" customHeight="1" x14ac:dyDescent="0.3">
      <c r="A3" s="35"/>
      <c r="B3" s="35"/>
      <c r="C3" s="35"/>
      <c r="D3" s="35"/>
      <c r="E3" s="35"/>
      <c r="F3" s="35"/>
      <c r="G3" s="297" t="s">
        <v>320</v>
      </c>
      <c r="H3" s="297"/>
      <c r="I3" s="317" t="str">
        <f>'District Data'!B15</f>
        <v>9999 SAMPLE DISTRICT</v>
      </c>
      <c r="J3" s="317"/>
      <c r="K3" s="317"/>
      <c r="L3" s="52"/>
      <c r="M3" s="52"/>
      <c r="N3" s="38"/>
      <c r="O3" s="38"/>
      <c r="P3" s="38"/>
      <c r="Q3" s="38"/>
      <c r="R3" s="38"/>
      <c r="S3" s="38"/>
      <c r="T3" s="38"/>
    </row>
    <row r="4" spans="1:20" ht="18" customHeight="1" x14ac:dyDescent="0.3">
      <c r="A4" s="35"/>
      <c r="B4" s="35"/>
      <c r="C4" s="35"/>
      <c r="D4" s="35"/>
      <c r="E4" s="35"/>
      <c r="F4" s="35"/>
      <c r="G4" s="36"/>
      <c r="H4" s="36"/>
      <c r="I4" s="54"/>
      <c r="J4" s="54"/>
      <c r="K4" s="37"/>
      <c r="L4" s="37"/>
      <c r="M4" s="37"/>
      <c r="N4" s="38"/>
      <c r="O4" s="38"/>
      <c r="P4" s="38"/>
      <c r="Q4" s="38"/>
      <c r="R4" s="38"/>
      <c r="S4" s="38"/>
      <c r="T4" s="38"/>
    </row>
    <row r="5" spans="1:20" ht="18" customHeight="1" x14ac:dyDescent="0.3">
      <c r="A5" s="35"/>
      <c r="B5" s="35"/>
      <c r="C5" s="35"/>
      <c r="D5" s="35"/>
      <c r="E5" s="35"/>
      <c r="F5" s="35"/>
      <c r="G5" s="36"/>
      <c r="H5" s="36"/>
      <c r="I5" s="54"/>
      <c r="J5" s="54"/>
      <c r="K5" s="37"/>
      <c r="L5" s="37"/>
      <c r="M5" s="37"/>
      <c r="N5" s="38"/>
      <c r="O5" s="38"/>
      <c r="P5" s="38"/>
      <c r="Q5" s="38"/>
      <c r="R5" s="38"/>
      <c r="S5" s="38"/>
      <c r="T5" s="38"/>
    </row>
    <row r="6" spans="1:20" ht="23.25" x14ac:dyDescent="0.35">
      <c r="A6" s="40" t="s">
        <v>325</v>
      </c>
      <c r="B6" s="40"/>
      <c r="C6" s="40"/>
      <c r="D6" s="41"/>
      <c r="E6" s="319" t="s">
        <v>646</v>
      </c>
      <c r="F6" s="319"/>
      <c r="G6" s="319"/>
      <c r="H6" s="319"/>
      <c r="I6" s="54"/>
      <c r="J6" s="54"/>
      <c r="K6" s="37"/>
      <c r="L6" s="37"/>
      <c r="M6" s="37"/>
      <c r="N6" s="38"/>
      <c r="O6" s="38"/>
      <c r="P6" s="38"/>
      <c r="Q6" s="38"/>
      <c r="R6" s="38"/>
      <c r="S6" s="38"/>
      <c r="T6" s="38"/>
    </row>
    <row r="7" spans="1:20" ht="23.25" x14ac:dyDescent="0.35">
      <c r="A7" s="40"/>
      <c r="B7" s="40"/>
      <c r="C7" s="40"/>
      <c r="D7" s="41"/>
      <c r="E7" s="35"/>
      <c r="F7" s="42"/>
      <c r="G7" s="36"/>
      <c r="H7" s="36"/>
      <c r="I7" s="54"/>
      <c r="J7" s="54"/>
      <c r="K7" s="37"/>
      <c r="L7" s="37"/>
      <c r="M7" s="37"/>
      <c r="N7" s="38"/>
      <c r="O7" s="38"/>
      <c r="P7" s="38"/>
      <c r="Q7" s="38"/>
      <c r="R7" s="38"/>
      <c r="S7" s="38"/>
      <c r="T7" s="38"/>
    </row>
    <row r="8" spans="1:20" ht="18" customHeight="1" x14ac:dyDescent="0.3">
      <c r="A8" s="35"/>
      <c r="B8" s="35"/>
      <c r="C8" s="35"/>
      <c r="D8" s="35"/>
      <c r="E8" s="35"/>
      <c r="F8" s="35"/>
      <c r="G8" s="36"/>
      <c r="H8" s="36"/>
      <c r="I8" s="54"/>
      <c r="J8" s="54"/>
      <c r="K8" s="37"/>
      <c r="L8" s="37"/>
      <c r="M8" s="37"/>
      <c r="N8" s="38"/>
      <c r="O8" s="38"/>
      <c r="P8" s="38"/>
      <c r="Q8" s="38"/>
      <c r="R8" s="38"/>
      <c r="S8" s="38"/>
      <c r="T8" s="38"/>
    </row>
    <row r="9" spans="1:20" ht="88.5" customHeight="1" x14ac:dyDescent="0.25">
      <c r="A9" s="299" t="s">
        <v>323</v>
      </c>
      <c r="B9" s="299"/>
      <c r="C9" s="299"/>
      <c r="D9" s="299"/>
      <c r="E9" s="299"/>
      <c r="F9" s="299"/>
      <c r="G9" s="299"/>
      <c r="H9" s="299"/>
      <c r="I9" s="299"/>
      <c r="J9" s="299"/>
      <c r="K9" s="299"/>
      <c r="L9" s="299"/>
      <c r="M9" s="299"/>
    </row>
    <row r="10" spans="1:20" ht="24.75" customHeight="1" x14ac:dyDescent="0.25"/>
    <row r="11" spans="1:20" ht="18" customHeight="1" x14ac:dyDescent="0.25">
      <c r="A11" s="289" t="s">
        <v>618</v>
      </c>
      <c r="B11" s="289"/>
      <c r="C11" s="289"/>
      <c r="D11" s="289"/>
      <c r="E11" s="289"/>
      <c r="F11" s="289"/>
      <c r="G11" s="289"/>
      <c r="H11" s="289"/>
      <c r="I11" s="289"/>
      <c r="J11" s="289"/>
      <c r="K11" s="289"/>
      <c r="L11" s="289"/>
      <c r="M11" s="289"/>
      <c r="N11" s="48"/>
      <c r="O11" s="48"/>
      <c r="P11" s="48"/>
      <c r="Q11" s="48"/>
      <c r="R11" s="48"/>
      <c r="S11" s="48"/>
      <c r="T11" s="48"/>
    </row>
    <row r="12" spans="1:20" ht="18" customHeight="1" x14ac:dyDescent="0.25">
      <c r="A12" s="301" t="s">
        <v>602</v>
      </c>
      <c r="B12" s="302"/>
      <c r="C12" s="302"/>
      <c r="D12" s="303" t="s">
        <v>603</v>
      </c>
      <c r="E12" s="290" t="s">
        <v>613</v>
      </c>
      <c r="F12" s="291"/>
      <c r="G12" s="291"/>
      <c r="H12" s="291"/>
      <c r="I12" s="291"/>
      <c r="J12" s="291"/>
      <c r="K12" s="291"/>
      <c r="L12" s="291"/>
      <c r="M12" s="292"/>
    </row>
    <row r="13" spans="1:20" ht="18" customHeight="1" x14ac:dyDescent="0.25">
      <c r="A13" s="302"/>
      <c r="B13" s="302"/>
      <c r="C13" s="302"/>
      <c r="D13" s="304"/>
      <c r="E13" s="293"/>
      <c r="F13" s="294"/>
      <c r="G13" s="294"/>
      <c r="H13" s="294"/>
      <c r="I13" s="294"/>
      <c r="J13" s="294"/>
      <c r="K13" s="294"/>
      <c r="L13" s="294"/>
      <c r="M13" s="295"/>
    </row>
    <row r="14" spans="1:20" ht="18" x14ac:dyDescent="0.25">
      <c r="A14" s="309"/>
      <c r="B14" s="309"/>
      <c r="C14" s="309"/>
      <c r="D14" s="309"/>
      <c r="E14" s="305" t="s">
        <v>615</v>
      </c>
      <c r="F14" s="305"/>
      <c r="G14" s="305"/>
      <c r="H14" s="305"/>
      <c r="I14" s="305"/>
      <c r="J14" s="305"/>
      <c r="K14" s="305"/>
      <c r="L14" s="305"/>
      <c r="M14" s="305"/>
    </row>
    <row r="15" spans="1:20" ht="50.1" customHeight="1" x14ac:dyDescent="0.25">
      <c r="A15" s="286" t="s">
        <v>604</v>
      </c>
      <c r="B15" s="287"/>
      <c r="C15" s="288"/>
      <c r="D15" s="125"/>
      <c r="E15" s="273"/>
      <c r="F15" s="274"/>
      <c r="G15" s="274"/>
      <c r="H15" s="274"/>
      <c r="I15" s="274"/>
      <c r="J15" s="274"/>
      <c r="K15" s="274"/>
      <c r="L15" s="274"/>
      <c r="M15" s="275"/>
    </row>
    <row r="16" spans="1:20" ht="18" x14ac:dyDescent="0.25">
      <c r="A16" s="320"/>
      <c r="B16" s="321"/>
      <c r="C16" s="321"/>
      <c r="D16" s="321"/>
      <c r="E16" s="321"/>
      <c r="F16" s="321"/>
      <c r="G16" s="321"/>
      <c r="H16" s="321"/>
      <c r="I16" s="321"/>
      <c r="J16" s="321"/>
      <c r="K16" s="321"/>
      <c r="L16" s="321"/>
      <c r="M16" s="322"/>
    </row>
    <row r="17" spans="1:14" ht="50.1" customHeight="1" x14ac:dyDescent="0.25">
      <c r="A17" s="286" t="s">
        <v>605</v>
      </c>
      <c r="B17" s="287"/>
      <c r="C17" s="288"/>
      <c r="D17" s="125"/>
      <c r="E17" s="273"/>
      <c r="F17" s="274"/>
      <c r="G17" s="274"/>
      <c r="H17" s="274"/>
      <c r="I17" s="274"/>
      <c r="J17" s="274"/>
      <c r="K17" s="274"/>
      <c r="L17" s="274"/>
      <c r="M17" s="275"/>
    </row>
    <row r="18" spans="1:14" ht="18" x14ac:dyDescent="0.25">
      <c r="A18" s="267"/>
      <c r="B18" s="268"/>
      <c r="C18" s="268"/>
      <c r="D18" s="268"/>
      <c r="E18" s="268"/>
      <c r="F18" s="268"/>
      <c r="G18" s="268"/>
      <c r="H18" s="268"/>
      <c r="I18" s="268"/>
      <c r="J18" s="268"/>
      <c r="K18" s="268"/>
      <c r="L18" s="268"/>
      <c r="M18" s="269"/>
    </row>
    <row r="19" spans="1:14" ht="50.1" customHeight="1" x14ac:dyDescent="0.25">
      <c r="A19" s="286" t="s">
        <v>606</v>
      </c>
      <c r="B19" s="287"/>
      <c r="C19" s="288"/>
      <c r="D19" s="125"/>
      <c r="E19" s="273"/>
      <c r="F19" s="274"/>
      <c r="G19" s="274"/>
      <c r="H19" s="274"/>
      <c r="I19" s="274"/>
      <c r="J19" s="274"/>
      <c r="K19" s="274"/>
      <c r="L19" s="274"/>
      <c r="M19" s="275"/>
    </row>
    <row r="20" spans="1:14" ht="18" x14ac:dyDescent="0.25">
      <c r="A20" s="267"/>
      <c r="B20" s="268"/>
      <c r="C20" s="268"/>
      <c r="D20" s="268"/>
      <c r="E20" s="268"/>
      <c r="F20" s="268"/>
      <c r="G20" s="268"/>
      <c r="H20" s="268"/>
      <c r="I20" s="268"/>
      <c r="J20" s="268"/>
      <c r="K20" s="268"/>
      <c r="L20" s="268"/>
      <c r="M20" s="269"/>
    </row>
    <row r="21" spans="1:14" ht="50.1" customHeight="1" x14ac:dyDescent="0.25">
      <c r="A21" s="286" t="s">
        <v>607</v>
      </c>
      <c r="B21" s="287"/>
      <c r="C21" s="288"/>
      <c r="D21" s="125"/>
      <c r="E21" s="273"/>
      <c r="F21" s="274"/>
      <c r="G21" s="274"/>
      <c r="H21" s="274"/>
      <c r="I21" s="274"/>
      <c r="J21" s="274"/>
      <c r="K21" s="274"/>
      <c r="L21" s="274"/>
      <c r="M21" s="275"/>
    </row>
    <row r="22" spans="1:14" ht="18" x14ac:dyDescent="0.25">
      <c r="A22" s="267"/>
      <c r="B22" s="268"/>
      <c r="C22" s="268"/>
      <c r="D22" s="268"/>
      <c r="E22" s="268"/>
      <c r="F22" s="268"/>
      <c r="G22" s="268"/>
      <c r="H22" s="268"/>
      <c r="I22" s="268"/>
      <c r="J22" s="268"/>
      <c r="K22" s="268"/>
      <c r="L22" s="268"/>
      <c r="M22" s="269"/>
    </row>
    <row r="23" spans="1:14" s="50" customFormat="1" ht="50.1" customHeight="1" x14ac:dyDescent="0.25">
      <c r="A23" s="264" t="s">
        <v>612</v>
      </c>
      <c r="B23" s="265"/>
      <c r="C23" s="266"/>
      <c r="D23" s="126"/>
      <c r="E23" s="276"/>
      <c r="F23" s="277"/>
      <c r="G23" s="277"/>
      <c r="H23" s="277"/>
      <c r="I23" s="277"/>
      <c r="J23" s="277"/>
      <c r="K23" s="277"/>
      <c r="L23" s="277"/>
      <c r="M23" s="278"/>
      <c r="N23" s="100"/>
    </row>
    <row r="24" spans="1:14" s="50" customFormat="1" ht="18" x14ac:dyDescent="0.25">
      <c r="A24" s="267"/>
      <c r="B24" s="268"/>
      <c r="C24" s="268"/>
      <c r="D24" s="268"/>
      <c r="E24" s="268"/>
      <c r="F24" s="268"/>
      <c r="G24" s="268"/>
      <c r="H24" s="268"/>
      <c r="I24" s="268"/>
      <c r="J24" s="268"/>
      <c r="K24" s="268"/>
      <c r="L24" s="268"/>
      <c r="M24" s="269"/>
      <c r="N24" s="100"/>
    </row>
    <row r="25" spans="1:14" s="50" customFormat="1" ht="50.1" customHeight="1" x14ac:dyDescent="0.25">
      <c r="A25" s="264" t="s">
        <v>654</v>
      </c>
      <c r="B25" s="265"/>
      <c r="C25" s="266"/>
      <c r="D25" s="126"/>
      <c r="E25" s="276"/>
      <c r="F25" s="277"/>
      <c r="G25" s="277"/>
      <c r="H25" s="277"/>
      <c r="I25" s="277"/>
      <c r="J25" s="277"/>
      <c r="K25" s="277"/>
      <c r="L25" s="277"/>
      <c r="M25" s="278"/>
      <c r="N25" s="100"/>
    </row>
    <row r="26" spans="1:14" s="50" customFormat="1" ht="18" x14ac:dyDescent="0.25">
      <c r="A26" s="267"/>
      <c r="B26" s="268"/>
      <c r="C26" s="268"/>
      <c r="D26" s="268"/>
      <c r="E26" s="268"/>
      <c r="F26" s="268"/>
      <c r="G26" s="268"/>
      <c r="H26" s="268"/>
      <c r="I26" s="268"/>
      <c r="J26" s="268"/>
      <c r="K26" s="268"/>
      <c r="L26" s="268"/>
      <c r="M26" s="269"/>
      <c r="N26" s="100"/>
    </row>
    <row r="27" spans="1:14" s="50" customFormat="1" ht="50.1" customHeight="1" x14ac:dyDescent="0.25">
      <c r="A27" s="286" t="s">
        <v>608</v>
      </c>
      <c r="B27" s="287"/>
      <c r="C27" s="288"/>
      <c r="D27" s="126"/>
      <c r="E27" s="276"/>
      <c r="F27" s="277"/>
      <c r="G27" s="277"/>
      <c r="H27" s="277"/>
      <c r="I27" s="277"/>
      <c r="J27" s="277"/>
      <c r="K27" s="277"/>
      <c r="L27" s="277"/>
      <c r="M27" s="278"/>
      <c r="N27" s="100"/>
    </row>
    <row r="28" spans="1:14" s="50" customFormat="1" ht="18" x14ac:dyDescent="0.25">
      <c r="A28" s="110"/>
      <c r="B28" s="111"/>
      <c r="C28" s="111"/>
      <c r="D28" s="111"/>
      <c r="E28" s="111"/>
      <c r="F28" s="111"/>
      <c r="G28" s="111"/>
      <c r="H28" s="111"/>
      <c r="I28" s="111"/>
      <c r="J28" s="111"/>
      <c r="K28" s="111"/>
      <c r="L28" s="111"/>
      <c r="M28" s="112"/>
      <c r="N28" s="100"/>
    </row>
    <row r="29" spans="1:14" ht="50.1" customHeight="1" x14ac:dyDescent="0.25">
      <c r="A29" s="312" t="s">
        <v>609</v>
      </c>
      <c r="B29" s="287"/>
      <c r="C29" s="288"/>
      <c r="D29" s="125"/>
      <c r="E29" s="118" t="s">
        <v>616</v>
      </c>
      <c r="F29" s="274"/>
      <c r="G29" s="274"/>
      <c r="H29" s="274"/>
      <c r="I29" s="274"/>
      <c r="J29" s="274"/>
      <c r="K29" s="274"/>
      <c r="L29" s="274"/>
      <c r="M29" s="279"/>
    </row>
    <row r="30" spans="1:14" ht="18" x14ac:dyDescent="0.25">
      <c r="A30" s="283"/>
      <c r="B30" s="284"/>
      <c r="C30" s="284"/>
      <c r="D30" s="284"/>
      <c r="E30" s="284"/>
      <c r="F30" s="284"/>
      <c r="G30" s="284"/>
      <c r="H30" s="284"/>
      <c r="I30" s="284"/>
      <c r="J30" s="284"/>
      <c r="K30" s="284"/>
      <c r="L30" s="284"/>
      <c r="M30" s="285"/>
    </row>
    <row r="31" spans="1:14" ht="50.1" customHeight="1" x14ac:dyDescent="0.25">
      <c r="A31" s="312" t="s">
        <v>610</v>
      </c>
      <c r="B31" s="287"/>
      <c r="C31" s="288"/>
      <c r="D31" s="125"/>
      <c r="E31" s="273"/>
      <c r="F31" s="274"/>
      <c r="G31" s="274"/>
      <c r="H31" s="274"/>
      <c r="I31" s="274"/>
      <c r="J31" s="274"/>
      <c r="K31" s="274"/>
      <c r="L31" s="274"/>
      <c r="M31" s="279"/>
    </row>
    <row r="32" spans="1:14" ht="18" x14ac:dyDescent="0.25">
      <c r="A32" s="306"/>
      <c r="B32" s="307"/>
      <c r="C32" s="307"/>
      <c r="D32" s="307"/>
      <c r="E32" s="307"/>
      <c r="F32" s="307"/>
      <c r="G32" s="307"/>
      <c r="H32" s="307"/>
      <c r="I32" s="307"/>
      <c r="J32" s="307"/>
      <c r="K32" s="307"/>
      <c r="L32" s="307"/>
      <c r="M32" s="308"/>
    </row>
    <row r="33" spans="1:17" ht="24.95" customHeight="1" x14ac:dyDescent="0.25">
      <c r="A33" s="270" t="s">
        <v>611</v>
      </c>
      <c r="B33" s="271"/>
      <c r="C33" s="272"/>
      <c r="D33" s="49">
        <f>SUM(D15+D17+D19+D21+D23+D25+D27+D29+D31)</f>
        <v>0</v>
      </c>
      <c r="E33" s="280"/>
      <c r="F33" s="281"/>
      <c r="G33" s="281"/>
      <c r="H33" s="281"/>
      <c r="I33" s="281"/>
      <c r="J33" s="281"/>
      <c r="K33" s="281"/>
      <c r="L33" s="281"/>
      <c r="M33" s="282"/>
    </row>
    <row r="34" spans="1:17" ht="18" x14ac:dyDescent="0.25">
      <c r="A34" s="32"/>
      <c r="B34" s="32"/>
      <c r="C34" s="32"/>
      <c r="D34" s="51">
        <f>'District Data'!B12</f>
        <v>43496.17</v>
      </c>
      <c r="E34" s="51"/>
      <c r="F34" s="51"/>
      <c r="G34" s="51"/>
      <c r="H34" s="51"/>
      <c r="I34" s="51"/>
      <c r="J34" s="51"/>
      <c r="K34" s="51"/>
      <c r="L34" s="51"/>
      <c r="M34" s="51"/>
    </row>
    <row r="36" spans="1:17" ht="24.95" customHeight="1" x14ac:dyDescent="0.25"/>
    <row r="37" spans="1:17" ht="24.95" customHeight="1" x14ac:dyDescent="0.25">
      <c r="D37" s="51">
        <f>D34-D33</f>
        <v>43496.17</v>
      </c>
      <c r="E37" s="316" t="s">
        <v>700</v>
      </c>
      <c r="F37" s="316"/>
    </row>
    <row r="39" spans="1:17" ht="24.95" customHeight="1" x14ac:dyDescent="0.3">
      <c r="D39" s="52"/>
    </row>
    <row r="40" spans="1:17" ht="24.95" customHeight="1" x14ac:dyDescent="0.3">
      <c r="D40" s="52"/>
    </row>
    <row r="41" spans="1:17" ht="18.75" x14ac:dyDescent="0.3">
      <c r="D41" s="52"/>
    </row>
    <row r="42" spans="1:17" ht="24.95" customHeight="1" x14ac:dyDescent="0.3">
      <c r="D42" s="52"/>
    </row>
    <row r="43" spans="1:17" ht="18.75" x14ac:dyDescent="0.3">
      <c r="D43" s="52"/>
    </row>
    <row r="44" spans="1:17" ht="18.75" x14ac:dyDescent="0.3">
      <c r="Q44" s="52"/>
    </row>
    <row r="45" spans="1:17" ht="18.75" x14ac:dyDescent="0.3">
      <c r="Q45" s="52"/>
    </row>
    <row r="46" spans="1:17" ht="18.75" x14ac:dyDescent="0.3">
      <c r="Q46" s="52"/>
    </row>
    <row r="47" spans="1:17" ht="18.75" x14ac:dyDescent="0.3">
      <c r="Q47" s="52"/>
    </row>
    <row r="48" spans="1:17" ht="18.75" x14ac:dyDescent="0.3">
      <c r="Q48" s="52"/>
    </row>
    <row r="49" spans="14:17" ht="18.75" x14ac:dyDescent="0.3">
      <c r="Q49" s="52"/>
    </row>
    <row r="50" spans="14:17" ht="18.75" x14ac:dyDescent="0.3">
      <c r="Q50" s="52"/>
    </row>
    <row r="51" spans="14:17" ht="18.75" x14ac:dyDescent="0.3">
      <c r="Q51" s="52"/>
    </row>
    <row r="52" spans="14:17" ht="18.75" x14ac:dyDescent="0.3">
      <c r="Q52" s="52"/>
    </row>
    <row r="53" spans="14:17" ht="18.75" x14ac:dyDescent="0.3">
      <c r="N53" s="52"/>
      <c r="Q53" s="52"/>
    </row>
    <row r="54" spans="14:17" ht="18.75" x14ac:dyDescent="0.3">
      <c r="N54" s="52"/>
      <c r="Q54" s="52"/>
    </row>
    <row r="55" spans="14:17" ht="18.75" x14ac:dyDescent="0.3">
      <c r="N55" s="52"/>
      <c r="Q55" s="52"/>
    </row>
    <row r="56" spans="14:17" ht="18.75" x14ac:dyDescent="0.3">
      <c r="N56" s="52"/>
      <c r="Q56" s="52"/>
    </row>
    <row r="57" spans="14:17" ht="18.75" x14ac:dyDescent="0.3">
      <c r="N57" s="52"/>
      <c r="Q57" s="52"/>
    </row>
    <row r="58" spans="14:17" ht="18.75" x14ac:dyDescent="0.3">
      <c r="N58" s="52"/>
      <c r="Q58" s="52"/>
    </row>
    <row r="59" spans="14:17" ht="18.75" x14ac:dyDescent="0.3">
      <c r="N59" s="52"/>
      <c r="Q59" s="52"/>
    </row>
    <row r="60" spans="14:17" ht="18.75" x14ac:dyDescent="0.3">
      <c r="N60" s="52"/>
      <c r="Q60" s="52"/>
    </row>
    <row r="61" spans="14:17" ht="18.75" x14ac:dyDescent="0.3">
      <c r="N61" s="52"/>
      <c r="Q61" s="52"/>
    </row>
    <row r="62" spans="14:17" ht="18.75" x14ac:dyDescent="0.3">
      <c r="N62" s="52"/>
      <c r="Q62" s="52"/>
    </row>
    <row r="63" spans="14:17" ht="18.75" x14ac:dyDescent="0.3">
      <c r="N63" s="52"/>
      <c r="Q63" s="52"/>
    </row>
    <row r="64" spans="14:17" ht="18.75" x14ac:dyDescent="0.3">
      <c r="N64" s="52"/>
      <c r="Q64" s="52"/>
    </row>
    <row r="65" spans="14:17" ht="18.75" x14ac:dyDescent="0.3">
      <c r="N65" s="52"/>
      <c r="Q65" s="52"/>
    </row>
    <row r="66" spans="14:17" ht="18.75" x14ac:dyDescent="0.3">
      <c r="N66" s="52"/>
      <c r="Q66" s="52"/>
    </row>
    <row r="67" spans="14:17" ht="18.75" x14ac:dyDescent="0.3">
      <c r="N67" s="52"/>
      <c r="Q67" s="52"/>
    </row>
    <row r="68" spans="14:17" ht="18.75" x14ac:dyDescent="0.3">
      <c r="N68" s="52"/>
      <c r="Q68" s="52"/>
    </row>
    <row r="69" spans="14:17" ht="18.75" x14ac:dyDescent="0.3">
      <c r="N69" s="52"/>
      <c r="Q69" s="52"/>
    </row>
    <row r="70" spans="14:17" ht="18.75" x14ac:dyDescent="0.3">
      <c r="N70" s="52"/>
      <c r="Q70" s="52"/>
    </row>
    <row r="71" spans="14:17" ht="18.75" x14ac:dyDescent="0.3">
      <c r="N71" s="52"/>
      <c r="Q71" s="52"/>
    </row>
    <row r="72" spans="14:17" ht="18.75" x14ac:dyDescent="0.3">
      <c r="N72" s="52"/>
      <c r="Q72" s="52"/>
    </row>
    <row r="73" spans="14:17" ht="18.75" x14ac:dyDescent="0.3">
      <c r="N73" s="52"/>
      <c r="Q73" s="52"/>
    </row>
    <row r="74" spans="14:17" ht="18.75" x14ac:dyDescent="0.3">
      <c r="N74" s="52"/>
      <c r="Q74" s="52"/>
    </row>
    <row r="75" spans="14:17" ht="18.75" x14ac:dyDescent="0.3">
      <c r="N75" s="52"/>
      <c r="Q75" s="52"/>
    </row>
    <row r="76" spans="14:17" ht="18.75" x14ac:dyDescent="0.3">
      <c r="N76" s="52"/>
      <c r="Q76" s="52"/>
    </row>
    <row r="77" spans="14:17" ht="18.75" x14ac:dyDescent="0.3">
      <c r="N77" s="52"/>
      <c r="Q77" s="52"/>
    </row>
    <row r="78" spans="14:17" ht="18.75" x14ac:dyDescent="0.3">
      <c r="N78" s="52"/>
      <c r="Q78" s="52"/>
    </row>
    <row r="79" spans="14:17" ht="18.75" x14ac:dyDescent="0.3">
      <c r="N79" s="52"/>
      <c r="Q79" s="52"/>
    </row>
    <row r="80" spans="14:17" ht="18.75" x14ac:dyDescent="0.3">
      <c r="N80" s="52"/>
      <c r="Q80" s="52"/>
    </row>
    <row r="81" spans="14:17" ht="18.75" x14ac:dyDescent="0.3">
      <c r="N81" s="52"/>
      <c r="Q81" s="52"/>
    </row>
    <row r="82" spans="14:17" ht="18.75" x14ac:dyDescent="0.3">
      <c r="N82" s="52"/>
      <c r="Q82" s="52"/>
    </row>
    <row r="83" spans="14:17" ht="18.75" x14ac:dyDescent="0.3">
      <c r="N83" s="52"/>
      <c r="Q83" s="52"/>
    </row>
    <row r="84" spans="14:17" ht="18.75" x14ac:dyDescent="0.3">
      <c r="N84" s="52"/>
      <c r="Q84" s="52"/>
    </row>
    <row r="85" spans="14:17" ht="18.75" x14ac:dyDescent="0.3">
      <c r="N85" s="52"/>
      <c r="Q85" s="52"/>
    </row>
    <row r="86" spans="14:17" ht="18.75" x14ac:dyDescent="0.3">
      <c r="N86" s="52"/>
      <c r="Q86" s="52"/>
    </row>
    <row r="87" spans="14:17" ht="18.75" x14ac:dyDescent="0.3">
      <c r="N87" s="52"/>
      <c r="Q87" s="52"/>
    </row>
    <row r="88" spans="14:17" ht="18.75" x14ac:dyDescent="0.3">
      <c r="N88" s="52"/>
      <c r="Q88" s="52"/>
    </row>
    <row r="89" spans="14:17" ht="18.75" x14ac:dyDescent="0.3">
      <c r="N89" s="52"/>
      <c r="Q89" s="52"/>
    </row>
    <row r="90" spans="14:17" ht="18.75" x14ac:dyDescent="0.3">
      <c r="N90" s="52"/>
      <c r="Q90" s="52"/>
    </row>
    <row r="91" spans="14:17" ht="18.75" x14ac:dyDescent="0.3">
      <c r="N91" s="52"/>
      <c r="Q91" s="52"/>
    </row>
    <row r="92" spans="14:17" ht="18.75" x14ac:dyDescent="0.3">
      <c r="N92" s="52"/>
      <c r="Q92" s="52"/>
    </row>
    <row r="93" spans="14:17" ht="18.75" x14ac:dyDescent="0.3">
      <c r="N93" s="52"/>
      <c r="Q93" s="52"/>
    </row>
    <row r="94" spans="14:17" ht="18.75" x14ac:dyDescent="0.3">
      <c r="N94" s="52"/>
      <c r="Q94" s="52"/>
    </row>
    <row r="95" spans="14:17" ht="18.75" x14ac:dyDescent="0.3">
      <c r="N95" s="52"/>
      <c r="Q95" s="52"/>
    </row>
    <row r="96" spans="14:17" ht="18.75" x14ac:dyDescent="0.3">
      <c r="N96" s="52"/>
      <c r="Q96" s="52"/>
    </row>
    <row r="97" spans="14:17" ht="18.75" x14ac:dyDescent="0.3">
      <c r="N97" s="52"/>
      <c r="Q97" s="52"/>
    </row>
    <row r="98" spans="14:17" ht="18.75" x14ac:dyDescent="0.3">
      <c r="N98" s="52"/>
      <c r="Q98" s="52"/>
    </row>
    <row r="99" spans="14:17" ht="18.75" x14ac:dyDescent="0.3">
      <c r="N99" s="52"/>
      <c r="Q99" s="52"/>
    </row>
    <row r="100" spans="14:17" ht="18.75" x14ac:dyDescent="0.3">
      <c r="N100" s="52"/>
      <c r="Q100" s="52"/>
    </row>
    <row r="101" spans="14:17" ht="18.75" x14ac:dyDescent="0.3">
      <c r="N101" s="52"/>
      <c r="Q101" s="52"/>
    </row>
    <row r="102" spans="14:17" ht="18.75" x14ac:dyDescent="0.3">
      <c r="N102" s="52"/>
      <c r="Q102" s="52"/>
    </row>
    <row r="103" spans="14:17" ht="18.75" x14ac:dyDescent="0.3">
      <c r="N103" s="52"/>
      <c r="Q103" s="52"/>
    </row>
    <row r="104" spans="14:17" ht="18.75" x14ac:dyDescent="0.3">
      <c r="N104" s="52"/>
      <c r="Q104" s="52"/>
    </row>
    <row r="105" spans="14:17" ht="18.75" x14ac:dyDescent="0.3">
      <c r="N105" s="52"/>
      <c r="Q105" s="52"/>
    </row>
    <row r="106" spans="14:17" ht="18.75" x14ac:dyDescent="0.3">
      <c r="N106" s="52"/>
      <c r="Q106" s="52"/>
    </row>
    <row r="107" spans="14:17" ht="18.75" x14ac:dyDescent="0.3">
      <c r="N107" s="52"/>
      <c r="Q107" s="52"/>
    </row>
    <row r="108" spans="14:17" ht="18.75" x14ac:dyDescent="0.3">
      <c r="N108" s="52"/>
      <c r="Q108" s="52"/>
    </row>
    <row r="109" spans="14:17" ht="18.75" x14ac:dyDescent="0.3">
      <c r="N109" s="52"/>
      <c r="Q109" s="52"/>
    </row>
    <row r="110" spans="14:17" ht="18.75" x14ac:dyDescent="0.3">
      <c r="N110" s="52"/>
      <c r="Q110" s="52"/>
    </row>
    <row r="111" spans="14:17" ht="18.75" x14ac:dyDescent="0.3">
      <c r="N111" s="52"/>
      <c r="Q111" s="52"/>
    </row>
    <row r="112" spans="14:17" ht="18.75" x14ac:dyDescent="0.3">
      <c r="N112" s="52"/>
      <c r="Q112" s="52"/>
    </row>
    <row r="113" spans="14:17" ht="18.75" x14ac:dyDescent="0.3">
      <c r="N113" s="52"/>
      <c r="Q113" s="52"/>
    </row>
    <row r="114" spans="14:17" ht="18.75" x14ac:dyDescent="0.3">
      <c r="N114" s="52"/>
      <c r="Q114" s="52"/>
    </row>
    <row r="115" spans="14:17" ht="18.75" x14ac:dyDescent="0.3">
      <c r="N115" s="52"/>
      <c r="Q115" s="52"/>
    </row>
    <row r="116" spans="14:17" ht="18.75" x14ac:dyDescent="0.3">
      <c r="N116" s="52"/>
      <c r="Q116" s="52"/>
    </row>
    <row r="117" spans="14:17" ht="18.75" x14ac:dyDescent="0.3">
      <c r="N117" s="52"/>
      <c r="Q117" s="52"/>
    </row>
    <row r="118" spans="14:17" ht="18.75" x14ac:dyDescent="0.3">
      <c r="N118" s="52"/>
      <c r="Q118" s="52"/>
    </row>
    <row r="119" spans="14:17" ht="18.75" x14ac:dyDescent="0.3">
      <c r="N119" s="52"/>
      <c r="Q119" s="52"/>
    </row>
    <row r="120" spans="14:17" ht="18.75" x14ac:dyDescent="0.3">
      <c r="N120" s="52"/>
      <c r="Q120" s="52"/>
    </row>
    <row r="121" spans="14:17" ht="18.75" x14ac:dyDescent="0.3">
      <c r="N121" s="52"/>
      <c r="Q121" s="52"/>
    </row>
    <row r="122" spans="14:17" ht="18.75" x14ac:dyDescent="0.3">
      <c r="N122" s="52"/>
      <c r="Q122" s="52"/>
    </row>
    <row r="123" spans="14:17" ht="18.75" x14ac:dyDescent="0.3">
      <c r="N123" s="52"/>
      <c r="Q123" s="52"/>
    </row>
    <row r="124" spans="14:17" ht="18.75" x14ac:dyDescent="0.3">
      <c r="N124" s="52"/>
      <c r="Q124" s="52"/>
    </row>
    <row r="125" spans="14:17" ht="18.75" x14ac:dyDescent="0.3">
      <c r="N125" s="52"/>
      <c r="Q125" s="52"/>
    </row>
    <row r="126" spans="14:17" ht="18.75" x14ac:dyDescent="0.3">
      <c r="N126" s="52"/>
      <c r="Q126" s="52"/>
    </row>
    <row r="127" spans="14:17" ht="18.75" x14ac:dyDescent="0.3">
      <c r="N127" s="52"/>
      <c r="Q127" s="52"/>
    </row>
    <row r="128" spans="14:17" ht="18.75" x14ac:dyDescent="0.3">
      <c r="N128" s="52"/>
      <c r="Q128" s="52"/>
    </row>
    <row r="129" spans="14:17" ht="18.75" x14ac:dyDescent="0.3">
      <c r="N129" s="52"/>
      <c r="Q129" s="52"/>
    </row>
    <row r="130" spans="14:17" ht="18.75" x14ac:dyDescent="0.3">
      <c r="N130" s="52"/>
      <c r="Q130" s="52"/>
    </row>
    <row r="131" spans="14:17" ht="18.75" x14ac:dyDescent="0.3">
      <c r="N131" s="52"/>
      <c r="Q131" s="52"/>
    </row>
    <row r="132" spans="14:17" ht="18.75" x14ac:dyDescent="0.3">
      <c r="N132" s="52"/>
      <c r="Q132" s="52"/>
    </row>
    <row r="133" spans="14:17" ht="18.75" x14ac:dyDescent="0.3">
      <c r="N133" s="52"/>
      <c r="Q133" s="52"/>
    </row>
    <row r="134" spans="14:17" ht="18.75" x14ac:dyDescent="0.3">
      <c r="N134" s="52"/>
      <c r="Q134" s="52"/>
    </row>
    <row r="135" spans="14:17" ht="18.75" x14ac:dyDescent="0.3">
      <c r="N135" s="52"/>
      <c r="Q135" s="52"/>
    </row>
    <row r="136" spans="14:17" ht="18.75" x14ac:dyDescent="0.3">
      <c r="N136" s="52"/>
      <c r="Q136" s="52"/>
    </row>
    <row r="137" spans="14:17" ht="18.75" x14ac:dyDescent="0.3">
      <c r="N137" s="52"/>
      <c r="Q137" s="52"/>
    </row>
    <row r="138" spans="14:17" ht="18.75" x14ac:dyDescent="0.3">
      <c r="N138" s="52"/>
      <c r="Q138" s="52"/>
    </row>
    <row r="139" spans="14:17" ht="18.75" x14ac:dyDescent="0.3">
      <c r="N139" s="52"/>
      <c r="Q139" s="52"/>
    </row>
    <row r="140" spans="14:17" ht="18.75" x14ac:dyDescent="0.3">
      <c r="N140" s="52"/>
      <c r="Q140" s="52"/>
    </row>
    <row r="141" spans="14:17" ht="18.75" x14ac:dyDescent="0.3">
      <c r="N141" s="52"/>
      <c r="Q141" s="52"/>
    </row>
    <row r="142" spans="14:17" ht="18.75" x14ac:dyDescent="0.3">
      <c r="N142" s="52"/>
      <c r="Q142" s="52"/>
    </row>
    <row r="143" spans="14:17" ht="18.75" x14ac:dyDescent="0.3">
      <c r="N143" s="52"/>
      <c r="Q143" s="52"/>
    </row>
    <row r="144" spans="14:17" ht="18.75" x14ac:dyDescent="0.3">
      <c r="N144" s="52"/>
      <c r="Q144" s="52"/>
    </row>
    <row r="145" spans="14:17" ht="18.75" x14ac:dyDescent="0.3">
      <c r="N145" s="52"/>
      <c r="Q145" s="52"/>
    </row>
    <row r="146" spans="14:17" ht="18.75" x14ac:dyDescent="0.3">
      <c r="N146" s="52"/>
      <c r="Q146" s="52"/>
    </row>
    <row r="147" spans="14:17" ht="18.75" x14ac:dyDescent="0.3">
      <c r="N147" s="52"/>
      <c r="Q147" s="52"/>
    </row>
    <row r="148" spans="14:17" ht="18.75" x14ac:dyDescent="0.3">
      <c r="N148" s="52"/>
      <c r="Q148" s="52"/>
    </row>
    <row r="149" spans="14:17" ht="18.75" x14ac:dyDescent="0.3">
      <c r="N149" s="52"/>
      <c r="Q149" s="52"/>
    </row>
    <row r="150" spans="14:17" ht="18.75" x14ac:dyDescent="0.3">
      <c r="N150" s="52"/>
      <c r="Q150" s="52"/>
    </row>
    <row r="151" spans="14:17" ht="18.75" x14ac:dyDescent="0.3">
      <c r="N151" s="52"/>
      <c r="Q151" s="52"/>
    </row>
    <row r="152" spans="14:17" ht="18.75" x14ac:dyDescent="0.3">
      <c r="N152" s="52"/>
      <c r="Q152" s="52"/>
    </row>
    <row r="153" spans="14:17" ht="18.75" x14ac:dyDescent="0.3">
      <c r="N153" s="52"/>
      <c r="Q153" s="52"/>
    </row>
    <row r="154" spans="14:17" ht="18.75" x14ac:dyDescent="0.3">
      <c r="N154" s="52"/>
      <c r="Q154" s="52"/>
    </row>
    <row r="155" spans="14:17" ht="18.75" x14ac:dyDescent="0.3">
      <c r="N155" s="52"/>
      <c r="Q155" s="52"/>
    </row>
    <row r="156" spans="14:17" ht="18.75" x14ac:dyDescent="0.3">
      <c r="N156" s="52"/>
      <c r="Q156" s="52"/>
    </row>
    <row r="157" spans="14:17" ht="18.75" x14ac:dyDescent="0.3">
      <c r="N157" s="52"/>
      <c r="Q157" s="52"/>
    </row>
    <row r="158" spans="14:17" ht="18.75" x14ac:dyDescent="0.3">
      <c r="N158" s="52"/>
      <c r="Q158" s="52"/>
    </row>
    <row r="159" spans="14:17" ht="18.75" x14ac:dyDescent="0.3">
      <c r="N159" s="52"/>
      <c r="Q159" s="52"/>
    </row>
    <row r="160" spans="14:17" ht="18.75" x14ac:dyDescent="0.3">
      <c r="N160" s="52"/>
      <c r="Q160" s="52"/>
    </row>
    <row r="161" spans="14:17" ht="18.75" x14ac:dyDescent="0.3">
      <c r="N161" s="52"/>
      <c r="Q161" s="52"/>
    </row>
    <row r="162" spans="14:17" ht="18.75" x14ac:dyDescent="0.3">
      <c r="N162" s="52"/>
      <c r="Q162" s="52"/>
    </row>
    <row r="163" spans="14:17" ht="18.75" x14ac:dyDescent="0.3">
      <c r="N163" s="52"/>
      <c r="Q163" s="52"/>
    </row>
    <row r="164" spans="14:17" ht="18.75" x14ac:dyDescent="0.3">
      <c r="N164" s="52"/>
      <c r="Q164" s="52"/>
    </row>
    <row r="165" spans="14:17" ht="18.75" x14ac:dyDescent="0.3">
      <c r="N165" s="52"/>
      <c r="Q165" s="52"/>
    </row>
    <row r="166" spans="14:17" ht="18.75" x14ac:dyDescent="0.3">
      <c r="N166" s="52"/>
      <c r="Q166" s="52"/>
    </row>
    <row r="167" spans="14:17" ht="18.75" x14ac:dyDescent="0.3">
      <c r="N167" s="52"/>
      <c r="Q167" s="52"/>
    </row>
    <row r="168" spans="14:17" ht="18.75" x14ac:dyDescent="0.3">
      <c r="N168" s="52"/>
      <c r="Q168" s="52"/>
    </row>
    <row r="169" spans="14:17" ht="18.75" x14ac:dyDescent="0.3">
      <c r="N169" s="52"/>
      <c r="Q169" s="52"/>
    </row>
    <row r="170" spans="14:17" ht="18.75" x14ac:dyDescent="0.3">
      <c r="N170" s="52"/>
      <c r="Q170" s="52"/>
    </row>
    <row r="171" spans="14:17" ht="18.75" x14ac:dyDescent="0.3">
      <c r="N171" s="52"/>
      <c r="Q171" s="52"/>
    </row>
    <row r="172" spans="14:17" ht="18.75" x14ac:dyDescent="0.3">
      <c r="N172" s="52"/>
      <c r="Q172" s="52"/>
    </row>
    <row r="173" spans="14:17" ht="18.75" x14ac:dyDescent="0.3">
      <c r="N173" s="52"/>
      <c r="Q173" s="52"/>
    </row>
    <row r="174" spans="14:17" ht="18.75" x14ac:dyDescent="0.3">
      <c r="N174" s="52"/>
      <c r="Q174" s="52"/>
    </row>
    <row r="175" spans="14:17" ht="18.75" x14ac:dyDescent="0.3">
      <c r="N175" s="52"/>
      <c r="Q175" s="52"/>
    </row>
    <row r="176" spans="14:17" ht="18.75" x14ac:dyDescent="0.3">
      <c r="N176" s="52"/>
      <c r="Q176" s="52"/>
    </row>
    <row r="177" spans="14:17" ht="18.75" x14ac:dyDescent="0.3">
      <c r="N177" s="52"/>
      <c r="Q177" s="52"/>
    </row>
    <row r="178" spans="14:17" ht="18.75" x14ac:dyDescent="0.3">
      <c r="N178" s="52"/>
      <c r="Q178" s="52"/>
    </row>
    <row r="179" spans="14:17" ht="18.75" x14ac:dyDescent="0.3">
      <c r="N179" s="52"/>
      <c r="Q179" s="52"/>
    </row>
    <row r="180" spans="14:17" ht="18.75" x14ac:dyDescent="0.3">
      <c r="N180" s="52"/>
      <c r="Q180" s="52"/>
    </row>
    <row r="181" spans="14:17" ht="18.75" x14ac:dyDescent="0.3">
      <c r="N181" s="52"/>
      <c r="Q181" s="52"/>
    </row>
    <row r="182" spans="14:17" ht="18.75" x14ac:dyDescent="0.3">
      <c r="N182" s="52"/>
      <c r="Q182" s="52"/>
    </row>
    <row r="183" spans="14:17" ht="18.75" x14ac:dyDescent="0.3">
      <c r="N183" s="52"/>
      <c r="Q183" s="52"/>
    </row>
    <row r="184" spans="14:17" ht="18.75" x14ac:dyDescent="0.3">
      <c r="N184" s="52"/>
      <c r="Q184" s="52"/>
    </row>
    <row r="185" spans="14:17" ht="18.75" x14ac:dyDescent="0.3">
      <c r="N185" s="52"/>
      <c r="Q185" s="52"/>
    </row>
    <row r="186" spans="14:17" ht="18.75" x14ac:dyDescent="0.3">
      <c r="N186" s="52"/>
      <c r="Q186" s="52"/>
    </row>
    <row r="187" spans="14:17" ht="18.75" x14ac:dyDescent="0.3">
      <c r="N187" s="52"/>
      <c r="Q187" s="52"/>
    </row>
    <row r="188" spans="14:17" ht="18.75" x14ac:dyDescent="0.3">
      <c r="N188" s="52"/>
      <c r="Q188" s="52"/>
    </row>
    <row r="189" spans="14:17" ht="18.75" x14ac:dyDescent="0.3">
      <c r="N189" s="52"/>
      <c r="Q189" s="52"/>
    </row>
    <row r="190" spans="14:17" ht="18.75" x14ac:dyDescent="0.3">
      <c r="N190" s="52"/>
      <c r="Q190" s="52"/>
    </row>
    <row r="191" spans="14:17" ht="18.75" x14ac:dyDescent="0.3">
      <c r="N191" s="52"/>
      <c r="Q191" s="52"/>
    </row>
    <row r="192" spans="14:17" ht="18.75" x14ac:dyDescent="0.3">
      <c r="N192" s="52"/>
      <c r="Q192" s="52"/>
    </row>
    <row r="193" spans="14:17" ht="18.75" x14ac:dyDescent="0.3">
      <c r="N193" s="52"/>
      <c r="Q193" s="52"/>
    </row>
    <row r="194" spans="14:17" ht="18.75" x14ac:dyDescent="0.3">
      <c r="N194" s="52"/>
      <c r="Q194" s="52"/>
    </row>
    <row r="195" spans="14:17" ht="18.75" x14ac:dyDescent="0.3">
      <c r="N195" s="52"/>
      <c r="Q195" s="52"/>
    </row>
    <row r="196" spans="14:17" ht="18.75" x14ac:dyDescent="0.3">
      <c r="N196" s="52"/>
      <c r="Q196" s="52"/>
    </row>
    <row r="197" spans="14:17" ht="18.75" x14ac:dyDescent="0.3">
      <c r="N197" s="52"/>
      <c r="Q197" s="52"/>
    </row>
    <row r="198" spans="14:17" ht="18.75" x14ac:dyDescent="0.3">
      <c r="N198" s="52"/>
      <c r="Q198" s="52"/>
    </row>
    <row r="199" spans="14:17" ht="18.75" x14ac:dyDescent="0.3">
      <c r="N199" s="52"/>
      <c r="Q199" s="52"/>
    </row>
    <row r="200" spans="14:17" ht="18.75" x14ac:dyDescent="0.3">
      <c r="N200" s="52"/>
      <c r="Q200" s="52"/>
    </row>
    <row r="201" spans="14:17" ht="18.75" x14ac:dyDescent="0.3">
      <c r="N201" s="52"/>
      <c r="Q201" s="52"/>
    </row>
    <row r="202" spans="14:17" ht="18.75" x14ac:dyDescent="0.3">
      <c r="N202" s="52"/>
      <c r="Q202" s="52"/>
    </row>
    <row r="203" spans="14:17" ht="18.75" x14ac:dyDescent="0.3">
      <c r="N203" s="52"/>
      <c r="Q203" s="52"/>
    </row>
    <row r="204" spans="14:17" ht="18.75" x14ac:dyDescent="0.3">
      <c r="N204" s="52"/>
      <c r="Q204" s="52"/>
    </row>
    <row r="205" spans="14:17" ht="18.75" x14ac:dyDescent="0.3">
      <c r="N205" s="52"/>
      <c r="Q205" s="52"/>
    </row>
    <row r="206" spans="14:17" ht="18.75" x14ac:dyDescent="0.3">
      <c r="N206" s="52"/>
      <c r="Q206" s="52"/>
    </row>
    <row r="207" spans="14:17" ht="18.75" x14ac:dyDescent="0.3">
      <c r="N207" s="52"/>
      <c r="Q207" s="52"/>
    </row>
    <row r="208" spans="14:17" ht="18.75" x14ac:dyDescent="0.3">
      <c r="N208" s="52"/>
      <c r="Q208" s="52"/>
    </row>
    <row r="209" spans="14:17" ht="18.75" x14ac:dyDescent="0.3">
      <c r="N209" s="52"/>
      <c r="Q209" s="52"/>
    </row>
    <row r="210" spans="14:17" ht="18.75" x14ac:dyDescent="0.3">
      <c r="N210" s="52"/>
      <c r="Q210" s="52"/>
    </row>
    <row r="211" spans="14:17" ht="18.75" x14ac:dyDescent="0.3">
      <c r="N211" s="52"/>
      <c r="Q211" s="52"/>
    </row>
    <row r="212" spans="14:17" ht="18.75" x14ac:dyDescent="0.3">
      <c r="N212" s="52"/>
      <c r="Q212" s="52"/>
    </row>
    <row r="213" spans="14:17" ht="18.75" x14ac:dyDescent="0.3">
      <c r="N213" s="52"/>
      <c r="Q213" s="52"/>
    </row>
    <row r="214" spans="14:17" ht="18.75" x14ac:dyDescent="0.3">
      <c r="N214" s="52"/>
      <c r="Q214" s="52"/>
    </row>
    <row r="215" spans="14:17" ht="18.75" x14ac:dyDescent="0.3">
      <c r="N215" s="52"/>
      <c r="Q215" s="52"/>
    </row>
    <row r="216" spans="14:17" ht="18.75" x14ac:dyDescent="0.3">
      <c r="N216" s="52"/>
      <c r="Q216" s="52"/>
    </row>
    <row r="217" spans="14:17" ht="18.75" x14ac:dyDescent="0.3">
      <c r="N217" s="52"/>
      <c r="Q217" s="52"/>
    </row>
    <row r="218" spans="14:17" ht="18.75" x14ac:dyDescent="0.3">
      <c r="N218" s="52"/>
      <c r="Q218" s="52"/>
    </row>
    <row r="219" spans="14:17" ht="18.75" x14ac:dyDescent="0.3">
      <c r="N219" s="52"/>
      <c r="Q219" s="52"/>
    </row>
    <row r="220" spans="14:17" ht="18.75" x14ac:dyDescent="0.3">
      <c r="N220" s="52"/>
      <c r="Q220" s="52"/>
    </row>
    <row r="221" spans="14:17" ht="18.75" x14ac:dyDescent="0.3">
      <c r="N221" s="52"/>
      <c r="Q221" s="52"/>
    </row>
    <row r="222" spans="14:17" ht="18.75" x14ac:dyDescent="0.3">
      <c r="N222" s="52"/>
      <c r="Q222" s="52"/>
    </row>
    <row r="223" spans="14:17" ht="18.75" x14ac:dyDescent="0.3">
      <c r="N223" s="52"/>
      <c r="Q223" s="52"/>
    </row>
    <row r="224" spans="14:17" ht="18.75" x14ac:dyDescent="0.3">
      <c r="N224" s="52"/>
      <c r="Q224" s="52"/>
    </row>
    <row r="225" spans="14:17" ht="18.75" x14ac:dyDescent="0.3">
      <c r="N225" s="52"/>
      <c r="Q225" s="52"/>
    </row>
    <row r="226" spans="14:17" ht="18.75" x14ac:dyDescent="0.3">
      <c r="N226" s="52"/>
      <c r="Q226" s="52"/>
    </row>
    <row r="227" spans="14:17" ht="18.75" x14ac:dyDescent="0.3">
      <c r="N227" s="52"/>
      <c r="Q227" s="52"/>
    </row>
    <row r="228" spans="14:17" ht="18.75" x14ac:dyDescent="0.3">
      <c r="N228" s="52"/>
      <c r="Q228" s="52"/>
    </row>
    <row r="229" spans="14:17" ht="18.75" x14ac:dyDescent="0.3">
      <c r="N229" s="52"/>
      <c r="Q229" s="52"/>
    </row>
    <row r="230" spans="14:17" ht="18.75" x14ac:dyDescent="0.3">
      <c r="N230" s="52"/>
      <c r="Q230" s="52"/>
    </row>
    <row r="231" spans="14:17" ht="18.75" x14ac:dyDescent="0.3">
      <c r="N231" s="52"/>
      <c r="Q231" s="52"/>
    </row>
    <row r="232" spans="14:17" ht="18.75" x14ac:dyDescent="0.3">
      <c r="N232" s="52"/>
      <c r="Q232" s="52"/>
    </row>
    <row r="233" spans="14:17" ht="18.75" x14ac:dyDescent="0.3">
      <c r="N233" s="52"/>
      <c r="Q233" s="52"/>
    </row>
    <row r="234" spans="14:17" ht="18.75" x14ac:dyDescent="0.3">
      <c r="N234" s="52"/>
      <c r="Q234" s="52"/>
    </row>
    <row r="235" spans="14:17" ht="18.75" x14ac:dyDescent="0.3">
      <c r="N235" s="52"/>
      <c r="Q235" s="52"/>
    </row>
    <row r="236" spans="14:17" ht="18.75" x14ac:dyDescent="0.3">
      <c r="N236" s="52"/>
      <c r="Q236" s="52"/>
    </row>
    <row r="237" spans="14:17" ht="18.75" x14ac:dyDescent="0.3">
      <c r="N237" s="52"/>
      <c r="Q237" s="52"/>
    </row>
    <row r="238" spans="14:17" ht="18.75" x14ac:dyDescent="0.3">
      <c r="N238" s="52"/>
      <c r="Q238" s="52"/>
    </row>
    <row r="239" spans="14:17" ht="18.75" x14ac:dyDescent="0.3">
      <c r="N239" s="52"/>
      <c r="Q239" s="52"/>
    </row>
    <row r="240" spans="14:17" ht="18.75" x14ac:dyDescent="0.3">
      <c r="N240" s="52"/>
      <c r="Q240" s="52"/>
    </row>
    <row r="241" spans="14:17" ht="18.75" x14ac:dyDescent="0.3">
      <c r="N241" s="52"/>
      <c r="Q241" s="52"/>
    </row>
    <row r="242" spans="14:17" ht="18.75" x14ac:dyDescent="0.3">
      <c r="N242" s="52"/>
      <c r="Q242" s="52"/>
    </row>
    <row r="243" spans="14:17" ht="18.75" x14ac:dyDescent="0.3">
      <c r="N243" s="52"/>
      <c r="Q243" s="52"/>
    </row>
    <row r="244" spans="14:17" ht="18.75" x14ac:dyDescent="0.3">
      <c r="N244" s="52"/>
      <c r="Q244" s="52"/>
    </row>
    <row r="245" spans="14:17" ht="18.75" x14ac:dyDescent="0.3">
      <c r="N245" s="52"/>
      <c r="Q245" s="52"/>
    </row>
    <row r="246" spans="14:17" ht="18.75" x14ac:dyDescent="0.3">
      <c r="N246" s="52"/>
      <c r="Q246" s="52"/>
    </row>
    <row r="247" spans="14:17" ht="18.75" x14ac:dyDescent="0.3">
      <c r="N247" s="52"/>
      <c r="Q247" s="52"/>
    </row>
    <row r="248" spans="14:17" ht="18.75" x14ac:dyDescent="0.3">
      <c r="N248" s="52"/>
      <c r="Q248" s="52"/>
    </row>
    <row r="249" spans="14:17" ht="18.75" x14ac:dyDescent="0.3">
      <c r="N249" s="52"/>
      <c r="Q249" s="52"/>
    </row>
    <row r="250" spans="14:17" ht="18.75" x14ac:dyDescent="0.3">
      <c r="N250" s="52"/>
      <c r="Q250" s="52"/>
    </row>
    <row r="251" spans="14:17" ht="18.75" x14ac:dyDescent="0.3">
      <c r="N251" s="52"/>
      <c r="Q251" s="52"/>
    </row>
    <row r="252" spans="14:17" ht="18.75" x14ac:dyDescent="0.3">
      <c r="N252" s="52"/>
      <c r="Q252" s="52"/>
    </row>
    <row r="253" spans="14:17" ht="18.75" x14ac:dyDescent="0.3">
      <c r="N253" s="52"/>
      <c r="Q253" s="52"/>
    </row>
    <row r="254" spans="14:17" ht="18.75" x14ac:dyDescent="0.3">
      <c r="N254" s="52"/>
      <c r="Q254" s="52"/>
    </row>
    <row r="255" spans="14:17" ht="18.75" x14ac:dyDescent="0.3">
      <c r="N255" s="52"/>
      <c r="Q255" s="52"/>
    </row>
    <row r="256" spans="14:17" ht="18.75" x14ac:dyDescent="0.3">
      <c r="N256" s="52"/>
      <c r="Q256" s="52"/>
    </row>
    <row r="257" spans="14:17" ht="18.75" x14ac:dyDescent="0.3">
      <c r="N257" s="52"/>
      <c r="Q257" s="52"/>
    </row>
    <row r="258" spans="14:17" ht="18.75" x14ac:dyDescent="0.3">
      <c r="N258" s="52"/>
      <c r="Q258" s="52"/>
    </row>
    <row r="259" spans="14:17" ht="18.75" x14ac:dyDescent="0.3">
      <c r="N259" s="52"/>
      <c r="Q259" s="52"/>
    </row>
    <row r="260" spans="14:17" ht="18.75" x14ac:dyDescent="0.3">
      <c r="N260" s="52"/>
      <c r="Q260" s="52"/>
    </row>
    <row r="261" spans="14:17" ht="18.75" x14ac:dyDescent="0.3">
      <c r="N261" s="52"/>
      <c r="Q261" s="52"/>
    </row>
    <row r="262" spans="14:17" ht="18.75" x14ac:dyDescent="0.3">
      <c r="N262" s="52"/>
      <c r="Q262" s="52"/>
    </row>
    <row r="263" spans="14:17" ht="18.75" x14ac:dyDescent="0.3">
      <c r="N263" s="52"/>
      <c r="Q263" s="52"/>
    </row>
    <row r="264" spans="14:17" ht="18.75" x14ac:dyDescent="0.3">
      <c r="N264" s="52"/>
      <c r="Q264" s="52"/>
    </row>
    <row r="265" spans="14:17" ht="18.75" x14ac:dyDescent="0.3">
      <c r="N265" s="52"/>
      <c r="Q265" s="52"/>
    </row>
    <row r="266" spans="14:17" ht="18.75" x14ac:dyDescent="0.3">
      <c r="N266" s="52"/>
      <c r="Q266" s="52"/>
    </row>
    <row r="267" spans="14:17" ht="18.75" x14ac:dyDescent="0.3">
      <c r="N267" s="52"/>
      <c r="Q267" s="52"/>
    </row>
    <row r="268" spans="14:17" ht="18.75" x14ac:dyDescent="0.3">
      <c r="N268" s="52"/>
      <c r="Q268" s="52"/>
    </row>
    <row r="269" spans="14:17" ht="18.75" x14ac:dyDescent="0.3">
      <c r="N269" s="52"/>
      <c r="Q269" s="52"/>
    </row>
    <row r="270" spans="14:17" ht="18.75" x14ac:dyDescent="0.3">
      <c r="N270" s="52"/>
      <c r="Q270" s="52"/>
    </row>
    <row r="271" spans="14:17" ht="18.75" x14ac:dyDescent="0.3">
      <c r="N271" s="52"/>
      <c r="Q271" s="52"/>
    </row>
    <row r="272" spans="14:17" ht="18.75" x14ac:dyDescent="0.3">
      <c r="N272" s="52"/>
      <c r="Q272" s="52"/>
    </row>
    <row r="273" spans="14:17" ht="18.75" x14ac:dyDescent="0.3">
      <c r="N273" s="52"/>
      <c r="Q273" s="52"/>
    </row>
    <row r="274" spans="14:17" ht="18.75" x14ac:dyDescent="0.3">
      <c r="N274" s="52"/>
      <c r="Q274" s="52"/>
    </row>
    <row r="275" spans="14:17" ht="18.75" x14ac:dyDescent="0.3">
      <c r="N275" s="52"/>
      <c r="Q275" s="52"/>
    </row>
    <row r="276" spans="14:17" ht="18.75" x14ac:dyDescent="0.3">
      <c r="N276" s="52"/>
      <c r="Q276" s="52"/>
    </row>
    <row r="277" spans="14:17" ht="18.75" x14ac:dyDescent="0.3">
      <c r="N277" s="52"/>
      <c r="Q277" s="52"/>
    </row>
    <row r="278" spans="14:17" ht="18.75" x14ac:dyDescent="0.3">
      <c r="N278" s="52"/>
      <c r="Q278" s="52"/>
    </row>
    <row r="279" spans="14:17" ht="18.75" x14ac:dyDescent="0.3">
      <c r="N279" s="52"/>
      <c r="Q279" s="52"/>
    </row>
    <row r="280" spans="14:17" ht="18.75" x14ac:dyDescent="0.3">
      <c r="N280" s="52"/>
      <c r="Q280" s="52"/>
    </row>
    <row r="281" spans="14:17" ht="18.75" x14ac:dyDescent="0.3">
      <c r="N281" s="52"/>
      <c r="Q281" s="52"/>
    </row>
    <row r="282" spans="14:17" ht="18.75" x14ac:dyDescent="0.3">
      <c r="N282" s="52"/>
      <c r="Q282" s="52"/>
    </row>
    <row r="283" spans="14:17" ht="18.75" x14ac:dyDescent="0.3">
      <c r="N283" s="52"/>
      <c r="Q283" s="52"/>
    </row>
    <row r="284" spans="14:17" ht="18.75" x14ac:dyDescent="0.3">
      <c r="N284" s="52"/>
      <c r="Q284" s="52"/>
    </row>
    <row r="285" spans="14:17" ht="18.75" x14ac:dyDescent="0.3">
      <c r="N285" s="52"/>
      <c r="Q285" s="52"/>
    </row>
    <row r="286" spans="14:17" ht="18.75" x14ac:dyDescent="0.3">
      <c r="N286" s="52"/>
      <c r="Q286" s="52"/>
    </row>
    <row r="287" spans="14:17" ht="18.75" x14ac:dyDescent="0.3">
      <c r="N287" s="52"/>
      <c r="Q287" s="52"/>
    </row>
    <row r="288" spans="14:17" ht="18.75" x14ac:dyDescent="0.3">
      <c r="N288" s="52"/>
      <c r="Q288" s="52"/>
    </row>
    <row r="289" spans="14:17" ht="18.75" x14ac:dyDescent="0.3">
      <c r="N289" s="52"/>
      <c r="Q289" s="52"/>
    </row>
    <row r="290" spans="14:17" ht="18.75" x14ac:dyDescent="0.3">
      <c r="N290" s="52"/>
      <c r="Q290" s="52"/>
    </row>
    <row r="291" spans="14:17" ht="18.75" x14ac:dyDescent="0.3">
      <c r="N291" s="52"/>
      <c r="Q291" s="52"/>
    </row>
    <row r="292" spans="14:17" ht="18.75" x14ac:dyDescent="0.3">
      <c r="N292" s="52"/>
      <c r="Q292" s="52"/>
    </row>
    <row r="293" spans="14:17" ht="18.75" x14ac:dyDescent="0.3">
      <c r="N293" s="52"/>
      <c r="Q293" s="52"/>
    </row>
    <row r="294" spans="14:17" ht="18.75" x14ac:dyDescent="0.3">
      <c r="N294" s="52"/>
      <c r="Q294" s="52"/>
    </row>
    <row r="295" spans="14:17" ht="18.75" x14ac:dyDescent="0.3">
      <c r="N295" s="52"/>
      <c r="Q295" s="52"/>
    </row>
    <row r="296" spans="14:17" ht="18.75" x14ac:dyDescent="0.3">
      <c r="N296" s="52"/>
      <c r="Q296" s="52"/>
    </row>
    <row r="297" spans="14:17" ht="18.75" x14ac:dyDescent="0.3">
      <c r="N297" s="52"/>
      <c r="Q297" s="52"/>
    </row>
    <row r="298" spans="14:17" ht="18.75" x14ac:dyDescent="0.3">
      <c r="N298" s="52"/>
      <c r="Q298" s="52"/>
    </row>
    <row r="299" spans="14:17" ht="18.75" x14ac:dyDescent="0.3">
      <c r="N299" s="52"/>
      <c r="Q299" s="52"/>
    </row>
    <row r="300" spans="14:17" ht="18.75" x14ac:dyDescent="0.3">
      <c r="N300" s="52"/>
      <c r="Q300" s="52"/>
    </row>
    <row r="301" spans="14:17" ht="18.75" x14ac:dyDescent="0.3">
      <c r="N301" s="52"/>
      <c r="Q301" s="52"/>
    </row>
    <row r="302" spans="14:17" ht="18.75" x14ac:dyDescent="0.3">
      <c r="N302" s="52"/>
      <c r="Q302" s="52"/>
    </row>
    <row r="303" spans="14:17" ht="18.75" x14ac:dyDescent="0.3">
      <c r="N303" s="52"/>
      <c r="Q303" s="52"/>
    </row>
    <row r="304" spans="14:17" ht="18.75" x14ac:dyDescent="0.3">
      <c r="N304" s="52"/>
      <c r="Q304" s="52"/>
    </row>
    <row r="305" spans="14:17" ht="18.75" x14ac:dyDescent="0.3">
      <c r="N305" s="52"/>
      <c r="Q305" s="52"/>
    </row>
    <row r="306" spans="14:17" ht="18.75" x14ac:dyDescent="0.3">
      <c r="N306" s="52"/>
      <c r="Q306" s="52"/>
    </row>
    <row r="307" spans="14:17" ht="18.75" x14ac:dyDescent="0.3">
      <c r="N307" s="52"/>
      <c r="Q307" s="52"/>
    </row>
    <row r="308" spans="14:17" ht="18.75" x14ac:dyDescent="0.3">
      <c r="N308" s="52"/>
      <c r="Q308" s="52"/>
    </row>
    <row r="309" spans="14:17" ht="18.75" x14ac:dyDescent="0.3">
      <c r="N309" s="52"/>
      <c r="Q309" s="52"/>
    </row>
    <row r="310" spans="14:17" ht="18.75" x14ac:dyDescent="0.3">
      <c r="N310" s="52"/>
      <c r="Q310" s="52"/>
    </row>
    <row r="311" spans="14:17" ht="18.75" x14ac:dyDescent="0.3">
      <c r="N311" s="52"/>
      <c r="Q311" s="52"/>
    </row>
    <row r="312" spans="14:17" ht="18.75" x14ac:dyDescent="0.3">
      <c r="N312" s="52"/>
      <c r="Q312" s="52"/>
    </row>
    <row r="313" spans="14:17" ht="18.75" x14ac:dyDescent="0.3">
      <c r="N313" s="52"/>
      <c r="Q313" s="52"/>
    </row>
    <row r="314" spans="14:17" ht="18.75" x14ac:dyDescent="0.3">
      <c r="N314" s="52"/>
      <c r="Q314" s="52"/>
    </row>
    <row r="315" spans="14:17" ht="18.75" x14ac:dyDescent="0.3">
      <c r="N315" s="52"/>
      <c r="Q315" s="52"/>
    </row>
    <row r="316" spans="14:17" ht="18.75" x14ac:dyDescent="0.3">
      <c r="N316" s="52"/>
      <c r="Q316" s="52"/>
    </row>
    <row r="317" spans="14:17" ht="18.75" x14ac:dyDescent="0.3">
      <c r="Q317" s="52"/>
    </row>
  </sheetData>
  <sheetProtection algorithmName="SHA-512" hashValue="rvaie5hYDlS1/cg5POsZPBpizSnNSovJlF2XhSqYOBiBMBXMYJWwrekzBAsnMiJSzK+Er7qv7ZwbEIfgbLvJIQ==" saltValue="5yhzbWYsk4O1uBZWda2pXQ==" spinCount="100000" sheet="1" objects="1" scenarios="1"/>
  <mergeCells count="41">
    <mergeCell ref="A31:C31"/>
    <mergeCell ref="E31:M31"/>
    <mergeCell ref="E6:H6"/>
    <mergeCell ref="A18:M18"/>
    <mergeCell ref="A19:C19"/>
    <mergeCell ref="E19:M19"/>
    <mergeCell ref="A26:M26"/>
    <mergeCell ref="E25:M25"/>
    <mergeCell ref="A15:C15"/>
    <mergeCell ref="E15:M15"/>
    <mergeCell ref="A16:M16"/>
    <mergeCell ref="A17:C17"/>
    <mergeCell ref="E17:M17"/>
    <mergeCell ref="A12:C13"/>
    <mergeCell ref="D12:D13"/>
    <mergeCell ref="E12:M13"/>
    <mergeCell ref="A27:C27"/>
    <mergeCell ref="A29:C29"/>
    <mergeCell ref="A1:M1"/>
    <mergeCell ref="A2:M2"/>
    <mergeCell ref="G3:H3"/>
    <mergeCell ref="A9:M9"/>
    <mergeCell ref="A11:M11"/>
    <mergeCell ref="I3:K3"/>
    <mergeCell ref="F29:M29"/>
    <mergeCell ref="E37:F37"/>
    <mergeCell ref="A30:M30"/>
    <mergeCell ref="A14:D14"/>
    <mergeCell ref="E14:M14"/>
    <mergeCell ref="A33:C33"/>
    <mergeCell ref="E33:M33"/>
    <mergeCell ref="E27:M27"/>
    <mergeCell ref="A24:M24"/>
    <mergeCell ref="A20:M20"/>
    <mergeCell ref="A32:M32"/>
    <mergeCell ref="A21:C21"/>
    <mergeCell ref="E21:M21"/>
    <mergeCell ref="A22:M22"/>
    <mergeCell ref="A23:C23"/>
    <mergeCell ref="E23:M23"/>
    <mergeCell ref="A25:C25"/>
  </mergeCells>
  <conditionalFormatting sqref="D33">
    <cfRule type="expression" dxfId="1" priority="1">
      <formula>$D$33&lt;&gt;$D$34</formula>
    </cfRule>
    <cfRule type="expression" dxfId="0" priority="2">
      <formula>$D$33=$D$34</formula>
    </cfRule>
  </conditionalFormatting>
  <hyperlinks>
    <hyperlink ref="E6" r:id="rId1" display="https://dese.ade.arkansas.gov/admin/Files/FY22_EIDT__-_July_2021_20210723142403.pdf" xr:uid="{0D80FE3F-9358-433C-A652-F436711BA584}"/>
    <hyperlink ref="E14:M14" r:id="rId2" display="Link to guide &amp; Link to video walkthrough." xr:uid="{5082680B-5C46-43AA-AEC3-66FEB77DA5ED}"/>
    <hyperlink ref="E6:H6" r:id="rId3" display="FY23_EIDT__-_July_2022_20220723142403.pdf (arkansas.gov)" xr:uid="{240460F8-518F-4DA4-A916-22797F3A7BD9}"/>
  </hyperlinks>
  <pageMargins left="0.7" right="0.7" top="0.75" bottom="0.75" header="0.3" footer="0.3"/>
  <pageSetup scale="35" orientation="landscape" r:id="rId4"/>
  <headerFooter>
    <oddFooter>&amp;R&amp;T&amp;D</oddFooter>
  </headerFooter>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F9F03-950B-426B-9E4F-49F30F419A4F}">
  <sheetPr>
    <tabColor theme="9" tint="0.79998168889431442"/>
  </sheetPr>
  <dimension ref="A1:Y16"/>
  <sheetViews>
    <sheetView zoomScale="85" zoomScaleNormal="85" workbookViewId="0">
      <selection activeCell="E6" sqref="E6"/>
    </sheetView>
  </sheetViews>
  <sheetFormatPr defaultRowHeight="15" x14ac:dyDescent="0.25"/>
  <cols>
    <col min="1" max="1" width="22.7109375" customWidth="1"/>
    <col min="2" max="2" width="23.28515625" customWidth="1"/>
    <col min="3" max="3" width="15.28515625" customWidth="1"/>
    <col min="4" max="4" width="13.140625" customWidth="1"/>
    <col min="5" max="5" width="17.7109375" customWidth="1"/>
    <col min="6" max="6" width="14" customWidth="1"/>
    <col min="7" max="7" width="11" customWidth="1"/>
    <col min="9" max="9" width="11.140625" customWidth="1"/>
  </cols>
  <sheetData>
    <row r="1" spans="1:25" ht="18.75" customHeight="1" x14ac:dyDescent="0.25">
      <c r="A1" s="328" t="s">
        <v>655</v>
      </c>
      <c r="B1" s="328"/>
      <c r="C1" s="328"/>
      <c r="D1" s="328"/>
      <c r="E1" s="328"/>
      <c r="F1" s="328"/>
      <c r="G1" s="141"/>
    </row>
    <row r="2" spans="1:25" ht="27.75" customHeight="1" x14ac:dyDescent="0.3">
      <c r="A2" s="142" t="s">
        <v>656</v>
      </c>
      <c r="B2" s="329" t="str">
        <f>'District Data'!B15</f>
        <v>9999 SAMPLE DISTRICT</v>
      </c>
      <c r="C2" s="329"/>
      <c r="D2" s="142" t="s">
        <v>657</v>
      </c>
      <c r="E2" s="330" t="s">
        <v>658</v>
      </c>
      <c r="F2" s="330"/>
    </row>
    <row r="3" spans="1:25" ht="18.75" x14ac:dyDescent="0.25">
      <c r="A3" s="328"/>
      <c r="B3" s="328"/>
      <c r="C3" s="328"/>
      <c r="D3" s="328"/>
      <c r="E3" s="328"/>
      <c r="F3" s="328"/>
    </row>
    <row r="4" spans="1:25" ht="37.5" customHeight="1" x14ac:dyDescent="0.3">
      <c r="A4" s="331" t="s">
        <v>659</v>
      </c>
      <c r="B4" s="331"/>
      <c r="C4" s="331"/>
      <c r="D4" s="331"/>
      <c r="E4" s="331"/>
      <c r="F4" s="331"/>
      <c r="G4" s="143"/>
    </row>
    <row r="5" spans="1:25" ht="18.75" customHeight="1" x14ac:dyDescent="0.35">
      <c r="A5" s="327" t="s">
        <v>660</v>
      </c>
      <c r="B5" s="327"/>
      <c r="C5" s="327"/>
      <c r="D5" s="327"/>
      <c r="E5" s="327"/>
      <c r="F5" s="327"/>
      <c r="G5" s="143"/>
    </row>
    <row r="6" spans="1:25" ht="45.75" x14ac:dyDescent="0.3">
      <c r="A6" s="144" t="s">
        <v>661</v>
      </c>
      <c r="B6" s="214">
        <f>'District Data'!B18</f>
        <v>1183.73034227567</v>
      </c>
      <c r="C6" s="323" t="s">
        <v>662</v>
      </c>
      <c r="D6" s="323"/>
      <c r="E6" s="214">
        <f>'District Data'!B19</f>
        <v>961.9126086956511</v>
      </c>
      <c r="F6" s="146" t="s">
        <v>663</v>
      </c>
    </row>
    <row r="7" spans="1:25" ht="18.75" customHeight="1" x14ac:dyDescent="0.3">
      <c r="A7" s="324" t="s">
        <v>664</v>
      </c>
      <c r="B7" s="324"/>
      <c r="C7" s="324"/>
      <c r="D7" s="324"/>
      <c r="E7" s="324"/>
      <c r="F7" s="324"/>
      <c r="Y7" s="147"/>
    </row>
    <row r="8" spans="1:25" ht="54" customHeight="1" x14ac:dyDescent="0.3">
      <c r="A8" s="144" t="s">
        <v>665</v>
      </c>
      <c r="B8" s="148">
        <f>'District Data'!B16</f>
        <v>177</v>
      </c>
      <c r="C8" s="323" t="s">
        <v>666</v>
      </c>
      <c r="D8" s="323"/>
      <c r="E8" s="145">
        <f>'District Data'!B17</f>
        <v>107</v>
      </c>
      <c r="F8" s="146" t="s">
        <v>667</v>
      </c>
      <c r="G8" s="149"/>
      <c r="H8" s="150"/>
      <c r="I8" s="151"/>
      <c r="U8" s="152"/>
      <c r="Y8" s="153"/>
    </row>
    <row r="9" spans="1:25" x14ac:dyDescent="0.25">
      <c r="G9" s="150"/>
      <c r="H9" s="151"/>
      <c r="I9" s="151"/>
    </row>
    <row r="10" spans="1:25" x14ac:dyDescent="0.25">
      <c r="G10" s="147"/>
      <c r="H10" s="151"/>
      <c r="I10" s="151"/>
    </row>
    <row r="11" spans="1:25" ht="33" customHeight="1" x14ac:dyDescent="0.3">
      <c r="A11" s="325" t="s">
        <v>668</v>
      </c>
      <c r="B11" s="325"/>
      <c r="C11" s="154">
        <f>B6/(B6+E6)</f>
        <v>0.55169027155231098</v>
      </c>
      <c r="D11" s="142" t="s">
        <v>669</v>
      </c>
      <c r="E11" s="142"/>
      <c r="F11" s="142"/>
      <c r="G11" s="155">
        <f>B8/(B8+E8)</f>
        <v>0.62323943661971826</v>
      </c>
      <c r="U11" s="156"/>
    </row>
    <row r="12" spans="1:25" ht="32.25" customHeight="1" x14ac:dyDescent="0.3">
      <c r="A12" s="326" t="s">
        <v>670</v>
      </c>
      <c r="B12" s="326"/>
      <c r="C12" s="154">
        <f>E6/(E6+B6)</f>
        <v>0.44830972844768902</v>
      </c>
      <c r="D12" s="142" t="s">
        <v>671</v>
      </c>
      <c r="E12" s="142"/>
      <c r="F12" s="142"/>
      <c r="G12" s="155">
        <f>E8/(E8+B8)</f>
        <v>0.37676056338028169</v>
      </c>
    </row>
    <row r="13" spans="1:25" x14ac:dyDescent="0.25">
      <c r="A13" s="157"/>
      <c r="D13" s="157"/>
    </row>
    <row r="14" spans="1:25" x14ac:dyDescent="0.25">
      <c r="D14" s="151"/>
    </row>
    <row r="15" spans="1:25" x14ac:dyDescent="0.25">
      <c r="B15" s="158" t="s">
        <v>672</v>
      </c>
      <c r="D15" s="156"/>
    </row>
    <row r="16" spans="1:25" x14ac:dyDescent="0.25">
      <c r="H16" s="152"/>
    </row>
  </sheetData>
  <sheetProtection algorithmName="SHA-512" hashValue="ne5W9plnmUuYzHoKTQAwN3pVsT3eyll4ZYOEVrEOVKVdMeeZn/jZPr4al7bGctiK3ewSLoz16x7jYPJp3q9Zmw==" saltValue="oj8cHWa+kkYm1hDPFJB9EQ==" spinCount="100000" sheet="1" objects="1" scenarios="1"/>
  <mergeCells count="11">
    <mergeCell ref="A5:F5"/>
    <mergeCell ref="A1:F1"/>
    <mergeCell ref="B2:C2"/>
    <mergeCell ref="E2:F2"/>
    <mergeCell ref="A3:F3"/>
    <mergeCell ref="A4:F4"/>
    <mergeCell ref="C6:D6"/>
    <mergeCell ref="A7:F7"/>
    <mergeCell ref="C8:D8"/>
    <mergeCell ref="A11:B11"/>
    <mergeCell ref="A12:B12"/>
  </mergeCells>
  <hyperlinks>
    <hyperlink ref="B15" r:id="rId1" xr:uid="{0E1B095F-4650-4FEF-8BB6-31E36FC25402}"/>
  </hyperlinks>
  <pageMargins left="0.45" right="0.45" top="0.75" bottom="0.75" header="0.3" footer="0.3"/>
  <pageSetup scale="72"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406F0-945D-4886-8BA3-BB5B260918A8}">
  <sheetPr>
    <tabColor theme="9" tint="0.79998168889431442"/>
  </sheetPr>
  <dimension ref="A1:L19"/>
  <sheetViews>
    <sheetView zoomScaleNormal="100" workbookViewId="0">
      <selection activeCell="D4" sqref="D4"/>
    </sheetView>
  </sheetViews>
  <sheetFormatPr defaultRowHeight="15" x14ac:dyDescent="0.25"/>
  <cols>
    <col min="1" max="1" width="11.28515625" customWidth="1"/>
    <col min="2" max="2" width="46" customWidth="1"/>
    <col min="3" max="3" width="16.7109375" customWidth="1"/>
    <col min="4" max="4" width="17.7109375" customWidth="1"/>
    <col min="5" max="5" width="18.85546875" customWidth="1"/>
  </cols>
  <sheetData>
    <row r="1" spans="1:12" ht="21.75" customHeight="1" x14ac:dyDescent="0.35">
      <c r="A1" s="159"/>
      <c r="B1" s="332" t="s">
        <v>673</v>
      </c>
      <c r="C1" s="332"/>
      <c r="D1" s="332"/>
      <c r="E1" s="332"/>
    </row>
    <row r="2" spans="1:12" x14ac:dyDescent="0.25">
      <c r="A2" s="160"/>
      <c r="B2" s="161"/>
      <c r="C2" s="162"/>
      <c r="D2" s="163"/>
      <c r="E2" s="164"/>
      <c r="F2" s="165"/>
    </row>
    <row r="3" spans="1:12" ht="38.25" x14ac:dyDescent="0.35">
      <c r="A3" s="166" t="s">
        <v>674</v>
      </c>
      <c r="B3" s="213" t="str">
        <f>'District Data'!B15</f>
        <v>9999 SAMPLE DISTRICT</v>
      </c>
      <c r="C3" s="167"/>
      <c r="D3" s="333" t="s">
        <v>699</v>
      </c>
      <c r="E3" s="334"/>
      <c r="F3" s="165"/>
      <c r="I3" s="168"/>
    </row>
    <row r="4" spans="1:12" ht="15.75" customHeight="1" x14ac:dyDescent="0.25">
      <c r="A4" s="169"/>
      <c r="B4" s="170"/>
      <c r="C4" s="171"/>
      <c r="D4" s="172"/>
      <c r="E4" s="173"/>
      <c r="F4" s="165"/>
      <c r="H4" s="174"/>
      <c r="I4" s="175"/>
      <c r="J4" s="176"/>
    </row>
    <row r="5" spans="1:12" ht="19.5" customHeight="1" x14ac:dyDescent="0.25">
      <c r="A5" s="177"/>
      <c r="B5" s="178" t="s">
        <v>675</v>
      </c>
      <c r="C5" s="178" t="s">
        <v>676</v>
      </c>
      <c r="D5" s="179" t="s">
        <v>677</v>
      </c>
      <c r="E5" s="180" t="s">
        <v>678</v>
      </c>
      <c r="J5" s="181"/>
    </row>
    <row r="6" spans="1:12" ht="15.75" customHeight="1" x14ac:dyDescent="0.25">
      <c r="A6" s="182">
        <v>1</v>
      </c>
      <c r="B6" s="183" t="s">
        <v>679</v>
      </c>
      <c r="C6" s="184">
        <f>'#1 Excess Cost Enrollment'!C11</f>
        <v>0.55169027155231098</v>
      </c>
      <c r="D6" s="185">
        <f>'#1 Excess Cost Enrollment'!C12</f>
        <v>0.44830972844768902</v>
      </c>
      <c r="E6" s="186">
        <f>SUM(C6:D6)</f>
        <v>1</v>
      </c>
    </row>
    <row r="7" spans="1:12" ht="48" customHeight="1" x14ac:dyDescent="0.25">
      <c r="A7" s="187">
        <v>2</v>
      </c>
      <c r="B7" s="188" t="s">
        <v>680</v>
      </c>
      <c r="C7" s="189">
        <f>E7*C6</f>
        <v>0</v>
      </c>
      <c r="D7" s="190">
        <f>E7*D6</f>
        <v>0</v>
      </c>
      <c r="E7" s="218"/>
      <c r="H7" s="191" t="s">
        <v>681</v>
      </c>
    </row>
    <row r="8" spans="1:12" ht="40.5" customHeight="1" x14ac:dyDescent="0.25">
      <c r="A8" s="192">
        <v>3</v>
      </c>
      <c r="B8" s="193" t="s">
        <v>682</v>
      </c>
      <c r="C8" s="194">
        <f>E8*C6</f>
        <v>0</v>
      </c>
      <c r="D8" s="195">
        <f>E8*D6</f>
        <v>0</v>
      </c>
      <c r="E8" s="219"/>
      <c r="H8" s="196" t="s">
        <v>683</v>
      </c>
      <c r="L8" s="176"/>
    </row>
    <row r="9" spans="1:12" ht="45.75" customHeight="1" x14ac:dyDescent="0.25">
      <c r="A9" s="187">
        <v>4</v>
      </c>
      <c r="B9" s="188" t="s">
        <v>684</v>
      </c>
      <c r="C9" s="189">
        <f>E9*C6</f>
        <v>0</v>
      </c>
      <c r="D9" s="190">
        <f>E9*D6</f>
        <v>0</v>
      </c>
      <c r="E9" s="220"/>
      <c r="H9" s="196" t="s">
        <v>685</v>
      </c>
    </row>
    <row r="10" spans="1:12" ht="44.25" customHeight="1" x14ac:dyDescent="0.25">
      <c r="A10" s="192">
        <v>5</v>
      </c>
      <c r="B10" s="193" t="s">
        <v>686</v>
      </c>
      <c r="C10" s="194">
        <f>E10*C6</f>
        <v>0</v>
      </c>
      <c r="D10" s="195">
        <f>E10*D6</f>
        <v>0</v>
      </c>
      <c r="E10" s="221"/>
      <c r="H10" s="196" t="s">
        <v>687</v>
      </c>
    </row>
    <row r="11" spans="1:12" ht="26.25" customHeight="1" x14ac:dyDescent="0.25">
      <c r="A11" s="192">
        <v>6</v>
      </c>
      <c r="B11" s="193" t="s">
        <v>688</v>
      </c>
      <c r="C11" s="197">
        <f>C7-(C8+C9+C10)</f>
        <v>0</v>
      </c>
      <c r="D11" s="198">
        <f>D7-(D8+D9+D10)</f>
        <v>0</v>
      </c>
      <c r="E11" s="199">
        <f>C11+D11</f>
        <v>0</v>
      </c>
    </row>
    <row r="12" spans="1:12" ht="16.5" customHeight="1" x14ac:dyDescent="0.25">
      <c r="A12" s="187">
        <v>7</v>
      </c>
      <c r="B12" s="200" t="s">
        <v>689</v>
      </c>
      <c r="C12" s="215">
        <f>'#1 Excess Cost Enrollment'!B6</f>
        <v>1183.73034227567</v>
      </c>
      <c r="D12" s="216">
        <f>'#1 Excess Cost Enrollment'!E6</f>
        <v>961.9126086956511</v>
      </c>
      <c r="E12" s="217">
        <f>C12+D12</f>
        <v>2145.6429509713212</v>
      </c>
    </row>
    <row r="13" spans="1:12" ht="16.5" customHeight="1" x14ac:dyDescent="0.25">
      <c r="A13" s="192">
        <v>8</v>
      </c>
      <c r="B13" s="193" t="s">
        <v>690</v>
      </c>
      <c r="C13" s="197">
        <f>(C11/C12)</f>
        <v>0</v>
      </c>
      <c r="D13" s="198">
        <f>(D11/D12)</f>
        <v>0</v>
      </c>
      <c r="E13" s="203">
        <f>E11/E12</f>
        <v>0</v>
      </c>
    </row>
    <row r="14" spans="1:12" ht="16.5" customHeight="1" x14ac:dyDescent="0.25">
      <c r="A14" s="187">
        <v>9</v>
      </c>
      <c r="B14" s="200" t="s">
        <v>698</v>
      </c>
      <c r="C14" s="201">
        <f>'#1 Excess Cost Enrollment'!B8</f>
        <v>177</v>
      </c>
      <c r="D14" s="202">
        <f>'District Data'!B17</f>
        <v>107</v>
      </c>
      <c r="E14" s="204">
        <f>SUM(C14:D14)</f>
        <v>284</v>
      </c>
    </row>
    <row r="15" spans="1:12" ht="31.5" x14ac:dyDescent="0.25">
      <c r="A15" s="192">
        <v>10</v>
      </c>
      <c r="B15" s="193" t="s">
        <v>691</v>
      </c>
      <c r="C15" s="197">
        <f>SUM(C13*C14)</f>
        <v>0</v>
      </c>
      <c r="D15" s="198">
        <f>SUM(D13*D14)</f>
        <v>0</v>
      </c>
      <c r="E15" s="199">
        <f>SUM(C15+D15)</f>
        <v>0</v>
      </c>
    </row>
    <row r="16" spans="1:12" ht="15.75" x14ac:dyDescent="0.25">
      <c r="A16" s="205"/>
      <c r="B16" s="206"/>
      <c r="C16" s="207"/>
      <c r="D16" s="207"/>
      <c r="E16" s="207"/>
    </row>
    <row r="17" spans="1:5" ht="15.75" x14ac:dyDescent="0.25">
      <c r="A17" s="205"/>
      <c r="B17" s="206"/>
      <c r="C17" s="207"/>
      <c r="D17" s="207"/>
      <c r="E17" s="207"/>
    </row>
    <row r="18" spans="1:5" ht="15.75" x14ac:dyDescent="0.25">
      <c r="A18" s="205"/>
      <c r="B18" s="206"/>
      <c r="C18" s="207"/>
      <c r="D18" s="207"/>
      <c r="E18" s="207"/>
    </row>
    <row r="19" spans="1:5" ht="15.75" customHeight="1" x14ac:dyDescent="0.25">
      <c r="A19" s="208"/>
      <c r="B19" s="208"/>
      <c r="C19" s="208"/>
      <c r="D19" s="208"/>
      <c r="E19" s="208"/>
    </row>
  </sheetData>
  <sheetProtection algorithmName="SHA-512" hashValue="/XRvSGGg+8l0jsXovKP9e+15KPzqNHK5S6kOuHN+uah+fzJD7UQRc1wFADWKFJVL8KdG0dWuqAR/hVewTgWmnQ==" saltValue="0p3XMXNE3Rnt2z8/uGrxpQ==" spinCount="100000" sheet="1" objects="1" scenarios="1"/>
  <mergeCells count="2">
    <mergeCell ref="B1:E1"/>
    <mergeCell ref="D3:E3"/>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Master</vt:lpstr>
      <vt:lpstr>District Data</vt:lpstr>
      <vt:lpstr>FY23-24 PSPS Set Aside</vt:lpstr>
      <vt:lpstr>FY23-24 CCEIS-CEIS </vt:lpstr>
      <vt:lpstr>FY23-24 MOE</vt:lpstr>
      <vt:lpstr>FY23-24 SCHOOL AGE (611)</vt:lpstr>
      <vt:lpstr>FY23-24 FED PRESCHOOL (619)</vt:lpstr>
      <vt:lpstr>FY23-24 2260 STATE PRESCHOOL</vt:lpstr>
      <vt:lpstr>FY23-24 2262 STATE EIDT</vt:lpstr>
      <vt:lpstr>#1 Excess Cost Enrollment</vt:lpstr>
      <vt:lpstr>#2 Excess Cost Summary Report</vt:lpstr>
      <vt:lpstr>'FY23-24 SCHOOL AGE (611)'!Districts</vt:lpstr>
      <vt:lpstr>Districts</vt:lpstr>
      <vt:lpstr>'FY23-24 PSPS Set Aside'!FY</vt:lpstr>
      <vt:lpstr>FY</vt:lpstr>
      <vt:lpstr>'#2 Excess Cost Summary Report'!Print_Area</vt:lpstr>
      <vt:lpstr>'FY23-24 2260 STATE PRESCHOOL'!Print_Area</vt:lpstr>
      <vt:lpstr>'FY23-24 2262 STATE EIDT'!Print_Area</vt:lpstr>
      <vt:lpstr>'FY23-24 CCEIS-CEIS '!Print_Area</vt:lpstr>
      <vt:lpstr>'FY23-24 FED PRESCHOOL (619)'!Print_Area</vt:lpstr>
      <vt:lpstr>'FY23-24 MOE'!Print_Area</vt:lpstr>
      <vt:lpstr>'FY23-24 PSPS Set Aside'!Print_Area</vt:lpstr>
      <vt:lpstr>'FY23-24 SCHOOL AGE (611)'!Print_Area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O'Shields (ADE)</dc:creator>
  <cp:lastModifiedBy>Josh O. Hart (ADE)</cp:lastModifiedBy>
  <cp:lastPrinted>2023-03-07T15:44:10Z</cp:lastPrinted>
  <dcterms:created xsi:type="dcterms:W3CDTF">2022-12-14T20:08:32Z</dcterms:created>
  <dcterms:modified xsi:type="dcterms:W3CDTF">2023-03-08T20:17:31Z</dcterms:modified>
</cp:coreProperties>
</file>