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inance\SPEDFinance2526\Allocations for FY25-26\FINAL Allocations for 25-26\"/>
    </mc:Choice>
  </mc:AlternateContent>
  <xr:revisionPtr revIDLastSave="0" documentId="13_ncr:1_{D486F781-2B84-48BB-B6B8-2570F5EACC49}" xr6:coauthVersionLast="47" xr6:coauthVersionMax="47" xr10:uidLastSave="{00000000-0000-0000-0000-000000000000}"/>
  <bookViews>
    <workbookView xWindow="37320" yWindow="1845" windowWidth="29040" windowHeight="15720" firstSheet="1" activeTab="1" xr2:uid="{7AB00F81-F108-42E5-82E4-3DFE41624BB3}"/>
  </bookViews>
  <sheets>
    <sheet name="Master" sheetId="14" state="hidden" r:id="rId1"/>
    <sheet name="District Data" sheetId="15" r:id="rId2"/>
    <sheet name="Final Allocation" sheetId="18" r:id="rId3"/>
  </sheets>
  <definedNames>
    <definedName name="District">FinalAllocation[LEA/District]</definedName>
    <definedName name="Districts">FinalAllocation[LEA/District]</definedName>
    <definedName name="FY">#REF!</definedName>
    <definedName name="LEA">#REF!</definedName>
    <definedName name="_xlnm.Print_Area" localSheetId="2">'Final Allocation'!$A$1:$I$44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62" i="14" l="1"/>
  <c r="B12" i="15" l="1" a="1"/>
  <c r="B12" i="15" s="1"/>
  <c r="C36" i="18" s="1"/>
  <c r="C262" i="14" l="1"/>
  <c r="O3" i="14"/>
  <c r="O4" i="14"/>
  <c r="O5" i="14"/>
  <c r="O6" i="14"/>
  <c r="O7" i="14"/>
  <c r="O8" i="14"/>
  <c r="O9" i="14"/>
  <c r="O10" i="14"/>
  <c r="O11" i="14"/>
  <c r="O12" i="14"/>
  <c r="O13" i="14"/>
  <c r="O14" i="14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O112" i="14"/>
  <c r="O113" i="14"/>
  <c r="O114" i="14"/>
  <c r="O115" i="14"/>
  <c r="O116" i="14"/>
  <c r="O117" i="14"/>
  <c r="O118" i="14"/>
  <c r="O119" i="14"/>
  <c r="O120" i="14"/>
  <c r="O121" i="14"/>
  <c r="O122" i="14"/>
  <c r="O123" i="14"/>
  <c r="O124" i="14"/>
  <c r="O125" i="14"/>
  <c r="O126" i="14"/>
  <c r="O127" i="14"/>
  <c r="O128" i="14"/>
  <c r="O129" i="14"/>
  <c r="O130" i="14"/>
  <c r="O131" i="14"/>
  <c r="O132" i="14"/>
  <c r="O133" i="14"/>
  <c r="O134" i="14"/>
  <c r="O135" i="14"/>
  <c r="O136" i="14"/>
  <c r="O137" i="14"/>
  <c r="O138" i="14"/>
  <c r="O139" i="14"/>
  <c r="O140" i="14"/>
  <c r="O141" i="14"/>
  <c r="O142" i="14"/>
  <c r="O143" i="14"/>
  <c r="O144" i="14"/>
  <c r="O145" i="14"/>
  <c r="O146" i="14"/>
  <c r="O147" i="14"/>
  <c r="O148" i="14"/>
  <c r="O149" i="14"/>
  <c r="O150" i="14"/>
  <c r="O151" i="14"/>
  <c r="O152" i="14"/>
  <c r="O153" i="14"/>
  <c r="O154" i="14"/>
  <c r="O155" i="14"/>
  <c r="O156" i="14"/>
  <c r="O157" i="14"/>
  <c r="O158" i="14"/>
  <c r="O159" i="14"/>
  <c r="O160" i="14"/>
  <c r="O161" i="14"/>
  <c r="O162" i="14"/>
  <c r="O163" i="14"/>
  <c r="O164" i="14"/>
  <c r="O165" i="14"/>
  <c r="O166" i="14"/>
  <c r="O167" i="14"/>
  <c r="O168" i="14"/>
  <c r="O169" i="14"/>
  <c r="O170" i="14"/>
  <c r="O171" i="14"/>
  <c r="O172" i="14"/>
  <c r="O173" i="14"/>
  <c r="O174" i="14"/>
  <c r="O175" i="14"/>
  <c r="O176" i="14"/>
  <c r="O177" i="14"/>
  <c r="O178" i="14"/>
  <c r="O179" i="14"/>
  <c r="O180" i="14"/>
  <c r="O181" i="14"/>
  <c r="O182" i="14"/>
  <c r="O183" i="14"/>
  <c r="O184" i="14"/>
  <c r="O185" i="14"/>
  <c r="O186" i="14"/>
  <c r="O187" i="14"/>
  <c r="O188" i="14"/>
  <c r="O189" i="14"/>
  <c r="O190" i="14"/>
  <c r="O191" i="14"/>
  <c r="O192" i="14"/>
  <c r="O193" i="14"/>
  <c r="O194" i="14"/>
  <c r="O195" i="14"/>
  <c r="O196" i="14"/>
  <c r="O197" i="14"/>
  <c r="O198" i="14"/>
  <c r="O199" i="14"/>
  <c r="O200" i="14"/>
  <c r="O201" i="14"/>
  <c r="O202" i="14"/>
  <c r="O203" i="14"/>
  <c r="O204" i="14"/>
  <c r="O205" i="14"/>
  <c r="O206" i="14"/>
  <c r="O207" i="14"/>
  <c r="O208" i="14"/>
  <c r="O209" i="14"/>
  <c r="O210" i="14"/>
  <c r="O211" i="14"/>
  <c r="O212" i="14"/>
  <c r="O213" i="14"/>
  <c r="O214" i="14"/>
  <c r="O215" i="14"/>
  <c r="O216" i="14"/>
  <c r="O217" i="14"/>
  <c r="O218" i="14"/>
  <c r="O219" i="14"/>
  <c r="O220" i="14"/>
  <c r="O221" i="14"/>
  <c r="O222" i="14"/>
  <c r="O223" i="14"/>
  <c r="O224" i="14"/>
  <c r="O225" i="14"/>
  <c r="O226" i="14"/>
  <c r="O227" i="14"/>
  <c r="O228" i="14"/>
  <c r="O229" i="14"/>
  <c r="O230" i="14"/>
  <c r="O231" i="14"/>
  <c r="O232" i="14"/>
  <c r="O233" i="14"/>
  <c r="O234" i="14"/>
  <c r="O235" i="14"/>
  <c r="O236" i="14"/>
  <c r="O237" i="14"/>
  <c r="O238" i="14"/>
  <c r="O239" i="14"/>
  <c r="O240" i="14"/>
  <c r="O241" i="14"/>
  <c r="O242" i="14"/>
  <c r="O243" i="14"/>
  <c r="O244" i="14"/>
  <c r="O245" i="14"/>
  <c r="O246" i="14"/>
  <c r="O247" i="14"/>
  <c r="O248" i="14"/>
  <c r="O249" i="14"/>
  <c r="O250" i="14"/>
  <c r="O251" i="14"/>
  <c r="O252" i="14"/>
  <c r="O253" i="14"/>
  <c r="O254" i="14"/>
  <c r="O255" i="14"/>
  <c r="O256" i="14"/>
  <c r="O257" i="14"/>
  <c r="O258" i="14"/>
  <c r="O259" i="14"/>
  <c r="O260" i="14"/>
  <c r="O261" i="14"/>
  <c r="O2" i="14"/>
  <c r="D262" i="14" l="1"/>
  <c r="E262" i="14"/>
  <c r="H262" i="14"/>
  <c r="I262" i="14"/>
  <c r="K262" i="14"/>
  <c r="M262" i="14"/>
  <c r="N262" i="14"/>
  <c r="F260" i="14"/>
  <c r="F261" i="14"/>
  <c r="J260" i="14"/>
  <c r="J261" i="14"/>
  <c r="J190" i="14"/>
  <c r="J2" i="14"/>
  <c r="B10" i="15" s="1" a="1"/>
  <c r="B10" i="15" s="1"/>
  <c r="C31" i="18" s="1"/>
  <c r="G2" i="14"/>
  <c r="F2" i="14" s="1"/>
  <c r="B6" i="15" s="1" a="1"/>
  <c r="B6" i="15" s="1"/>
  <c r="C28" i="18" s="1"/>
  <c r="G5" i="14"/>
  <c r="F5" i="14" s="1"/>
  <c r="G6" i="14"/>
  <c r="F6" i="14" s="1"/>
  <c r="G7" i="14"/>
  <c r="F7" i="14" s="1"/>
  <c r="G8" i="14"/>
  <c r="F8" i="14" s="1"/>
  <c r="G9" i="14"/>
  <c r="F9" i="14" s="1"/>
  <c r="G10" i="14"/>
  <c r="F10" i="14" s="1"/>
  <c r="G11" i="14"/>
  <c r="F11" i="14" s="1"/>
  <c r="G12" i="14"/>
  <c r="F12" i="14" s="1"/>
  <c r="G13" i="14"/>
  <c r="F13" i="14" s="1"/>
  <c r="G14" i="14"/>
  <c r="F14" i="14" s="1"/>
  <c r="G15" i="14"/>
  <c r="F15" i="14" s="1"/>
  <c r="G16" i="14"/>
  <c r="F16" i="14" s="1"/>
  <c r="G17" i="14"/>
  <c r="F17" i="14" s="1"/>
  <c r="G18" i="14"/>
  <c r="F18" i="14" s="1"/>
  <c r="G19" i="14"/>
  <c r="F19" i="14" s="1"/>
  <c r="G20" i="14"/>
  <c r="F20" i="14" s="1"/>
  <c r="G21" i="14"/>
  <c r="F21" i="14" s="1"/>
  <c r="G22" i="14"/>
  <c r="F22" i="14" s="1"/>
  <c r="G23" i="14"/>
  <c r="F23" i="14" s="1"/>
  <c r="G24" i="14"/>
  <c r="F24" i="14" s="1"/>
  <c r="G25" i="14"/>
  <c r="F25" i="14" s="1"/>
  <c r="G26" i="14"/>
  <c r="F26" i="14" s="1"/>
  <c r="G27" i="14"/>
  <c r="F27" i="14" s="1"/>
  <c r="G28" i="14"/>
  <c r="F28" i="14" s="1"/>
  <c r="G29" i="14"/>
  <c r="F29" i="14" s="1"/>
  <c r="G30" i="14"/>
  <c r="F30" i="14" s="1"/>
  <c r="G31" i="14"/>
  <c r="F31" i="14" s="1"/>
  <c r="G32" i="14"/>
  <c r="F32" i="14" s="1"/>
  <c r="G33" i="14"/>
  <c r="F33" i="14" s="1"/>
  <c r="G34" i="14"/>
  <c r="F34" i="14" s="1"/>
  <c r="G35" i="14"/>
  <c r="F35" i="14" s="1"/>
  <c r="G36" i="14"/>
  <c r="F36" i="14" s="1"/>
  <c r="G37" i="14"/>
  <c r="F37" i="14" s="1"/>
  <c r="G38" i="14"/>
  <c r="F38" i="14" s="1"/>
  <c r="G39" i="14"/>
  <c r="F39" i="14" s="1"/>
  <c r="G40" i="14"/>
  <c r="F40" i="14" s="1"/>
  <c r="G41" i="14"/>
  <c r="F41" i="14" s="1"/>
  <c r="G42" i="14"/>
  <c r="F42" i="14" s="1"/>
  <c r="G43" i="14"/>
  <c r="F43" i="14" s="1"/>
  <c r="G44" i="14"/>
  <c r="F44" i="14" s="1"/>
  <c r="G45" i="14"/>
  <c r="F45" i="14" s="1"/>
  <c r="G46" i="14"/>
  <c r="F46" i="14" s="1"/>
  <c r="G47" i="14"/>
  <c r="F47" i="14" s="1"/>
  <c r="G48" i="14"/>
  <c r="F48" i="14" s="1"/>
  <c r="G49" i="14"/>
  <c r="F49" i="14" s="1"/>
  <c r="G50" i="14"/>
  <c r="F50" i="14" s="1"/>
  <c r="G51" i="14"/>
  <c r="F51" i="14" s="1"/>
  <c r="G52" i="14"/>
  <c r="F52" i="14" s="1"/>
  <c r="G53" i="14"/>
  <c r="F53" i="14" s="1"/>
  <c r="G54" i="14"/>
  <c r="F54" i="14" s="1"/>
  <c r="G55" i="14"/>
  <c r="F55" i="14" s="1"/>
  <c r="G56" i="14"/>
  <c r="F56" i="14" s="1"/>
  <c r="G57" i="14"/>
  <c r="F57" i="14" s="1"/>
  <c r="G58" i="14"/>
  <c r="F58" i="14" s="1"/>
  <c r="G59" i="14"/>
  <c r="F59" i="14" s="1"/>
  <c r="G60" i="14"/>
  <c r="F60" i="14" s="1"/>
  <c r="G61" i="14"/>
  <c r="F61" i="14" s="1"/>
  <c r="G62" i="14"/>
  <c r="F62" i="14" s="1"/>
  <c r="G63" i="14"/>
  <c r="F63" i="14" s="1"/>
  <c r="G64" i="14"/>
  <c r="F64" i="14" s="1"/>
  <c r="G65" i="14"/>
  <c r="F65" i="14" s="1"/>
  <c r="G66" i="14"/>
  <c r="F66" i="14" s="1"/>
  <c r="G67" i="14"/>
  <c r="F67" i="14" s="1"/>
  <c r="G68" i="14"/>
  <c r="F68" i="14" s="1"/>
  <c r="G69" i="14"/>
  <c r="F69" i="14" s="1"/>
  <c r="G70" i="14"/>
  <c r="F70" i="14" s="1"/>
  <c r="G71" i="14"/>
  <c r="F71" i="14" s="1"/>
  <c r="G72" i="14"/>
  <c r="F72" i="14" s="1"/>
  <c r="G73" i="14"/>
  <c r="F73" i="14" s="1"/>
  <c r="G74" i="14"/>
  <c r="F74" i="14" s="1"/>
  <c r="G75" i="14"/>
  <c r="F75" i="14" s="1"/>
  <c r="G76" i="14"/>
  <c r="F76" i="14" s="1"/>
  <c r="G77" i="14"/>
  <c r="F77" i="14" s="1"/>
  <c r="G78" i="14"/>
  <c r="F78" i="14" s="1"/>
  <c r="G79" i="14"/>
  <c r="F79" i="14" s="1"/>
  <c r="G80" i="14"/>
  <c r="F80" i="14" s="1"/>
  <c r="G81" i="14"/>
  <c r="F81" i="14" s="1"/>
  <c r="G82" i="14"/>
  <c r="F82" i="14" s="1"/>
  <c r="G83" i="14"/>
  <c r="F83" i="14" s="1"/>
  <c r="G84" i="14"/>
  <c r="F84" i="14" s="1"/>
  <c r="G85" i="14"/>
  <c r="F85" i="14" s="1"/>
  <c r="G86" i="14"/>
  <c r="F86" i="14" s="1"/>
  <c r="G87" i="14"/>
  <c r="F87" i="14" s="1"/>
  <c r="G88" i="14"/>
  <c r="F88" i="14" s="1"/>
  <c r="G89" i="14"/>
  <c r="F89" i="14" s="1"/>
  <c r="G90" i="14"/>
  <c r="F90" i="14" s="1"/>
  <c r="G91" i="14"/>
  <c r="F91" i="14" s="1"/>
  <c r="G92" i="14"/>
  <c r="F92" i="14" s="1"/>
  <c r="G93" i="14"/>
  <c r="F93" i="14" s="1"/>
  <c r="G94" i="14"/>
  <c r="F94" i="14" s="1"/>
  <c r="G95" i="14"/>
  <c r="F95" i="14" s="1"/>
  <c r="G96" i="14"/>
  <c r="F96" i="14" s="1"/>
  <c r="G97" i="14"/>
  <c r="F97" i="14" s="1"/>
  <c r="G98" i="14"/>
  <c r="F98" i="14" s="1"/>
  <c r="G99" i="14"/>
  <c r="F99" i="14" s="1"/>
  <c r="G100" i="14"/>
  <c r="F100" i="14" s="1"/>
  <c r="G101" i="14"/>
  <c r="F101" i="14" s="1"/>
  <c r="G102" i="14"/>
  <c r="F102" i="14" s="1"/>
  <c r="G103" i="14"/>
  <c r="F103" i="14" s="1"/>
  <c r="G104" i="14"/>
  <c r="F104" i="14" s="1"/>
  <c r="G105" i="14"/>
  <c r="F105" i="14" s="1"/>
  <c r="G106" i="14"/>
  <c r="F106" i="14" s="1"/>
  <c r="G107" i="14"/>
  <c r="F107" i="14" s="1"/>
  <c r="G108" i="14"/>
  <c r="F108" i="14" s="1"/>
  <c r="G109" i="14"/>
  <c r="F109" i="14" s="1"/>
  <c r="G110" i="14"/>
  <c r="F110" i="14" s="1"/>
  <c r="G111" i="14"/>
  <c r="F111" i="14" s="1"/>
  <c r="G112" i="14"/>
  <c r="F112" i="14" s="1"/>
  <c r="G113" i="14"/>
  <c r="F113" i="14" s="1"/>
  <c r="G114" i="14"/>
  <c r="F114" i="14" s="1"/>
  <c r="G115" i="14"/>
  <c r="F115" i="14" s="1"/>
  <c r="G116" i="14"/>
  <c r="F116" i="14" s="1"/>
  <c r="G117" i="14"/>
  <c r="F117" i="14" s="1"/>
  <c r="G118" i="14"/>
  <c r="F118" i="14" s="1"/>
  <c r="G119" i="14"/>
  <c r="F119" i="14" s="1"/>
  <c r="G120" i="14"/>
  <c r="F120" i="14" s="1"/>
  <c r="G121" i="14"/>
  <c r="F121" i="14" s="1"/>
  <c r="G122" i="14"/>
  <c r="F122" i="14" s="1"/>
  <c r="G123" i="14"/>
  <c r="F123" i="14" s="1"/>
  <c r="G124" i="14"/>
  <c r="F124" i="14" s="1"/>
  <c r="G125" i="14"/>
  <c r="F125" i="14" s="1"/>
  <c r="G126" i="14"/>
  <c r="F126" i="14" s="1"/>
  <c r="G127" i="14"/>
  <c r="F127" i="14" s="1"/>
  <c r="G128" i="14"/>
  <c r="F128" i="14" s="1"/>
  <c r="G129" i="14"/>
  <c r="F129" i="14" s="1"/>
  <c r="G130" i="14"/>
  <c r="F130" i="14" s="1"/>
  <c r="G131" i="14"/>
  <c r="F131" i="14" s="1"/>
  <c r="G132" i="14"/>
  <c r="F132" i="14" s="1"/>
  <c r="G133" i="14"/>
  <c r="F133" i="14" s="1"/>
  <c r="G134" i="14"/>
  <c r="F134" i="14" s="1"/>
  <c r="G135" i="14"/>
  <c r="F135" i="14" s="1"/>
  <c r="G136" i="14"/>
  <c r="F136" i="14" s="1"/>
  <c r="G137" i="14"/>
  <c r="F137" i="14" s="1"/>
  <c r="G138" i="14"/>
  <c r="F138" i="14" s="1"/>
  <c r="G139" i="14"/>
  <c r="F139" i="14" s="1"/>
  <c r="G140" i="14"/>
  <c r="F140" i="14" s="1"/>
  <c r="G141" i="14"/>
  <c r="F141" i="14" s="1"/>
  <c r="G142" i="14"/>
  <c r="F142" i="14" s="1"/>
  <c r="G143" i="14"/>
  <c r="F143" i="14" s="1"/>
  <c r="G144" i="14"/>
  <c r="F144" i="14" s="1"/>
  <c r="G145" i="14"/>
  <c r="F145" i="14" s="1"/>
  <c r="G146" i="14"/>
  <c r="F146" i="14" s="1"/>
  <c r="G147" i="14"/>
  <c r="F147" i="14" s="1"/>
  <c r="G148" i="14"/>
  <c r="F148" i="14" s="1"/>
  <c r="G149" i="14"/>
  <c r="F149" i="14" s="1"/>
  <c r="G150" i="14"/>
  <c r="F150" i="14" s="1"/>
  <c r="G151" i="14"/>
  <c r="F151" i="14" s="1"/>
  <c r="G152" i="14"/>
  <c r="F152" i="14" s="1"/>
  <c r="G153" i="14"/>
  <c r="F153" i="14" s="1"/>
  <c r="G154" i="14"/>
  <c r="F154" i="14" s="1"/>
  <c r="G155" i="14"/>
  <c r="F155" i="14" s="1"/>
  <c r="G156" i="14"/>
  <c r="F156" i="14" s="1"/>
  <c r="G157" i="14"/>
  <c r="F157" i="14" s="1"/>
  <c r="G158" i="14"/>
  <c r="F158" i="14" s="1"/>
  <c r="G159" i="14"/>
  <c r="F159" i="14" s="1"/>
  <c r="G160" i="14"/>
  <c r="F160" i="14" s="1"/>
  <c r="G161" i="14"/>
  <c r="F161" i="14" s="1"/>
  <c r="G162" i="14"/>
  <c r="F162" i="14" s="1"/>
  <c r="G163" i="14"/>
  <c r="F163" i="14" s="1"/>
  <c r="G164" i="14"/>
  <c r="F164" i="14" s="1"/>
  <c r="G165" i="14"/>
  <c r="F165" i="14" s="1"/>
  <c r="G166" i="14"/>
  <c r="F166" i="14" s="1"/>
  <c r="G167" i="14"/>
  <c r="F167" i="14" s="1"/>
  <c r="G168" i="14"/>
  <c r="F168" i="14" s="1"/>
  <c r="G169" i="14"/>
  <c r="F169" i="14" s="1"/>
  <c r="G170" i="14"/>
  <c r="F170" i="14" s="1"/>
  <c r="G171" i="14"/>
  <c r="F171" i="14" s="1"/>
  <c r="G172" i="14"/>
  <c r="F172" i="14" s="1"/>
  <c r="G173" i="14"/>
  <c r="F173" i="14" s="1"/>
  <c r="G174" i="14"/>
  <c r="F174" i="14" s="1"/>
  <c r="G175" i="14"/>
  <c r="F175" i="14" s="1"/>
  <c r="G176" i="14"/>
  <c r="F176" i="14" s="1"/>
  <c r="G177" i="14"/>
  <c r="F177" i="14" s="1"/>
  <c r="G178" i="14"/>
  <c r="F178" i="14" s="1"/>
  <c r="G179" i="14"/>
  <c r="F179" i="14" s="1"/>
  <c r="G180" i="14"/>
  <c r="F180" i="14" s="1"/>
  <c r="G181" i="14"/>
  <c r="F181" i="14" s="1"/>
  <c r="G182" i="14"/>
  <c r="F182" i="14" s="1"/>
  <c r="G183" i="14"/>
  <c r="F183" i="14" s="1"/>
  <c r="G184" i="14"/>
  <c r="F184" i="14" s="1"/>
  <c r="G185" i="14"/>
  <c r="F185" i="14" s="1"/>
  <c r="G186" i="14"/>
  <c r="F186" i="14" s="1"/>
  <c r="G187" i="14"/>
  <c r="F187" i="14" s="1"/>
  <c r="G188" i="14"/>
  <c r="F188" i="14" s="1"/>
  <c r="G189" i="14"/>
  <c r="F189" i="14" s="1"/>
  <c r="G190" i="14"/>
  <c r="F190" i="14" s="1"/>
  <c r="G191" i="14"/>
  <c r="F191" i="14" s="1"/>
  <c r="G192" i="14"/>
  <c r="F192" i="14" s="1"/>
  <c r="G193" i="14"/>
  <c r="F193" i="14" s="1"/>
  <c r="G194" i="14"/>
  <c r="F194" i="14" s="1"/>
  <c r="G195" i="14"/>
  <c r="F195" i="14" s="1"/>
  <c r="G196" i="14"/>
  <c r="F196" i="14" s="1"/>
  <c r="G197" i="14"/>
  <c r="F197" i="14" s="1"/>
  <c r="G198" i="14"/>
  <c r="F198" i="14" s="1"/>
  <c r="G199" i="14"/>
  <c r="F199" i="14" s="1"/>
  <c r="G200" i="14"/>
  <c r="F200" i="14" s="1"/>
  <c r="G201" i="14"/>
  <c r="F201" i="14" s="1"/>
  <c r="G202" i="14"/>
  <c r="F202" i="14" s="1"/>
  <c r="G203" i="14"/>
  <c r="F203" i="14" s="1"/>
  <c r="G204" i="14"/>
  <c r="F204" i="14" s="1"/>
  <c r="G205" i="14"/>
  <c r="F205" i="14" s="1"/>
  <c r="G206" i="14"/>
  <c r="F206" i="14" s="1"/>
  <c r="G207" i="14"/>
  <c r="F207" i="14" s="1"/>
  <c r="G208" i="14"/>
  <c r="F208" i="14" s="1"/>
  <c r="G209" i="14"/>
  <c r="F209" i="14"/>
  <c r="G210" i="14"/>
  <c r="F210" i="14" s="1"/>
  <c r="G211" i="14"/>
  <c r="F211" i="14" s="1"/>
  <c r="G212" i="14"/>
  <c r="F212" i="14" s="1"/>
  <c r="G213" i="14"/>
  <c r="F213" i="14" s="1"/>
  <c r="G214" i="14"/>
  <c r="F214" i="14" s="1"/>
  <c r="G215" i="14"/>
  <c r="F215" i="14" s="1"/>
  <c r="G216" i="14"/>
  <c r="F216" i="14" s="1"/>
  <c r="G217" i="14"/>
  <c r="F217" i="14" s="1"/>
  <c r="G218" i="14"/>
  <c r="F218" i="14" s="1"/>
  <c r="G219" i="14"/>
  <c r="F219" i="14" s="1"/>
  <c r="G220" i="14"/>
  <c r="F220" i="14" s="1"/>
  <c r="G221" i="14"/>
  <c r="F221" i="14" s="1"/>
  <c r="G222" i="14"/>
  <c r="F222" i="14" s="1"/>
  <c r="G223" i="14"/>
  <c r="F223" i="14" s="1"/>
  <c r="G224" i="14"/>
  <c r="F224" i="14" s="1"/>
  <c r="G225" i="14"/>
  <c r="F225" i="14" s="1"/>
  <c r="G226" i="14"/>
  <c r="F226" i="14" s="1"/>
  <c r="G227" i="14"/>
  <c r="F227" i="14" s="1"/>
  <c r="G228" i="14"/>
  <c r="F228" i="14" s="1"/>
  <c r="G229" i="14"/>
  <c r="F229" i="14" s="1"/>
  <c r="G230" i="14"/>
  <c r="F230" i="14" s="1"/>
  <c r="G231" i="14"/>
  <c r="F231" i="14" s="1"/>
  <c r="G232" i="14"/>
  <c r="F232" i="14" s="1"/>
  <c r="G233" i="14"/>
  <c r="F233" i="14" s="1"/>
  <c r="G234" i="14"/>
  <c r="F234" i="14" s="1"/>
  <c r="G235" i="14"/>
  <c r="F235" i="14" s="1"/>
  <c r="G236" i="14"/>
  <c r="F236" i="14" s="1"/>
  <c r="G237" i="14"/>
  <c r="F237" i="14" s="1"/>
  <c r="G238" i="14"/>
  <c r="F238" i="14" s="1"/>
  <c r="G239" i="14"/>
  <c r="F239" i="14" s="1"/>
  <c r="G240" i="14"/>
  <c r="F240" i="14" s="1"/>
  <c r="G241" i="14"/>
  <c r="F241" i="14" s="1"/>
  <c r="G242" i="14"/>
  <c r="F242" i="14" s="1"/>
  <c r="G243" i="14"/>
  <c r="F243" i="14" s="1"/>
  <c r="G244" i="14"/>
  <c r="F244" i="14" s="1"/>
  <c r="G245" i="14"/>
  <c r="F245" i="14" s="1"/>
  <c r="G246" i="14"/>
  <c r="F246" i="14" s="1"/>
  <c r="G247" i="14"/>
  <c r="F247" i="14" s="1"/>
  <c r="G248" i="14"/>
  <c r="F248" i="14" s="1"/>
  <c r="G249" i="14"/>
  <c r="F249" i="14" s="1"/>
  <c r="G250" i="14"/>
  <c r="F250" i="14" s="1"/>
  <c r="G251" i="14"/>
  <c r="F251" i="14" s="1"/>
  <c r="G252" i="14"/>
  <c r="F252" i="14" s="1"/>
  <c r="G253" i="14"/>
  <c r="F253" i="14" s="1"/>
  <c r="G254" i="14"/>
  <c r="F254" i="14" s="1"/>
  <c r="G255" i="14"/>
  <c r="F255" i="14" s="1"/>
  <c r="G256" i="14"/>
  <c r="F256" i="14" s="1"/>
  <c r="G257" i="14"/>
  <c r="F257" i="14" s="1"/>
  <c r="G258" i="14"/>
  <c r="F258" i="14" s="1"/>
  <c r="G259" i="14"/>
  <c r="F259" i="14" s="1"/>
  <c r="G4" i="14"/>
  <c r="F4" i="14" s="1"/>
  <c r="G3" i="14"/>
  <c r="J25" i="14"/>
  <c r="J26" i="14"/>
  <c r="J27" i="14"/>
  <c r="J28" i="14"/>
  <c r="J29" i="14"/>
  <c r="J30" i="14"/>
  <c r="J31" i="14"/>
  <c r="J32" i="14"/>
  <c r="J33" i="14"/>
  <c r="J34" i="14"/>
  <c r="J35" i="14"/>
  <c r="J36" i="14"/>
  <c r="J37" i="14"/>
  <c r="J38" i="14"/>
  <c r="J39" i="14"/>
  <c r="J40" i="14"/>
  <c r="J41" i="14"/>
  <c r="J42" i="14"/>
  <c r="J43" i="14"/>
  <c r="J44" i="14"/>
  <c r="J45" i="14"/>
  <c r="J46" i="14"/>
  <c r="J47" i="14"/>
  <c r="J48" i="14"/>
  <c r="J49" i="14"/>
  <c r="J50" i="14"/>
  <c r="J51" i="14"/>
  <c r="J52" i="14"/>
  <c r="J53" i="14"/>
  <c r="J54" i="14"/>
  <c r="J55" i="14"/>
  <c r="J56" i="14"/>
  <c r="J57" i="14"/>
  <c r="J58" i="14"/>
  <c r="J59" i="14"/>
  <c r="J60" i="14"/>
  <c r="J61" i="14"/>
  <c r="J62" i="14"/>
  <c r="J63" i="14"/>
  <c r="J64" i="14"/>
  <c r="J65" i="14"/>
  <c r="J66" i="14"/>
  <c r="J67" i="14"/>
  <c r="J68" i="14"/>
  <c r="J69" i="14"/>
  <c r="J70" i="14"/>
  <c r="J71" i="14"/>
  <c r="J72" i="14"/>
  <c r="J73" i="14"/>
  <c r="J74" i="14"/>
  <c r="J75" i="14"/>
  <c r="J76" i="14"/>
  <c r="J77" i="14"/>
  <c r="J78" i="14"/>
  <c r="J79" i="14"/>
  <c r="J80" i="14"/>
  <c r="J81" i="14"/>
  <c r="J82" i="14"/>
  <c r="J83" i="14"/>
  <c r="J84" i="14"/>
  <c r="J85" i="14"/>
  <c r="J86" i="14"/>
  <c r="J87" i="14"/>
  <c r="J88" i="14"/>
  <c r="J89" i="14"/>
  <c r="J90" i="14"/>
  <c r="J91" i="14"/>
  <c r="J92" i="14"/>
  <c r="J93" i="14"/>
  <c r="J94" i="14"/>
  <c r="J95" i="14"/>
  <c r="J96" i="14"/>
  <c r="J97" i="14"/>
  <c r="J98" i="14"/>
  <c r="J99" i="14"/>
  <c r="J100" i="14"/>
  <c r="J101" i="14"/>
  <c r="J102" i="14"/>
  <c r="J103" i="14"/>
  <c r="J104" i="14"/>
  <c r="J105" i="14"/>
  <c r="J106" i="14"/>
  <c r="J107" i="14"/>
  <c r="J108" i="14"/>
  <c r="J109" i="14"/>
  <c r="J110" i="14"/>
  <c r="J111" i="14"/>
  <c r="J112" i="14"/>
  <c r="J113" i="14"/>
  <c r="J114" i="14"/>
  <c r="J115" i="14"/>
  <c r="J116" i="14"/>
  <c r="J117" i="14"/>
  <c r="J118" i="14"/>
  <c r="J119" i="14"/>
  <c r="J120" i="14"/>
  <c r="J121" i="14"/>
  <c r="J122" i="14"/>
  <c r="J123" i="14"/>
  <c r="J124" i="14"/>
  <c r="J125" i="14"/>
  <c r="J126" i="14"/>
  <c r="J127" i="14"/>
  <c r="J128" i="14"/>
  <c r="J129" i="14"/>
  <c r="J130" i="14"/>
  <c r="J131" i="14"/>
  <c r="J132" i="14"/>
  <c r="J133" i="14"/>
  <c r="J134" i="14"/>
  <c r="J135" i="14"/>
  <c r="J136" i="14"/>
  <c r="J137" i="14"/>
  <c r="J138" i="14"/>
  <c r="J139" i="14"/>
  <c r="J140" i="14"/>
  <c r="J141" i="14"/>
  <c r="J142" i="14"/>
  <c r="J143" i="14"/>
  <c r="J144" i="14"/>
  <c r="J145" i="14"/>
  <c r="J146" i="14"/>
  <c r="J147" i="14"/>
  <c r="J148" i="14"/>
  <c r="J149" i="14"/>
  <c r="J150" i="14"/>
  <c r="J151" i="14"/>
  <c r="J152" i="14"/>
  <c r="J153" i="14"/>
  <c r="J154" i="14"/>
  <c r="J155" i="14"/>
  <c r="J156" i="14"/>
  <c r="J157" i="14"/>
  <c r="J158" i="14"/>
  <c r="J159" i="14"/>
  <c r="J160" i="14"/>
  <c r="J161" i="14"/>
  <c r="J162" i="14"/>
  <c r="J163" i="14"/>
  <c r="J164" i="14"/>
  <c r="J165" i="14"/>
  <c r="J166" i="14"/>
  <c r="J167" i="14"/>
  <c r="J168" i="14"/>
  <c r="J169" i="14"/>
  <c r="J170" i="14"/>
  <c r="J171" i="14"/>
  <c r="J172" i="14"/>
  <c r="J173" i="14"/>
  <c r="J174" i="14"/>
  <c r="J175" i="14"/>
  <c r="J176" i="14"/>
  <c r="J177" i="14"/>
  <c r="J178" i="14"/>
  <c r="J179" i="14"/>
  <c r="J180" i="14"/>
  <c r="J181" i="14"/>
  <c r="J182" i="14"/>
  <c r="J183" i="14"/>
  <c r="J184" i="14"/>
  <c r="J185" i="14"/>
  <c r="J186" i="14"/>
  <c r="J187" i="14"/>
  <c r="J188" i="14"/>
  <c r="J189" i="14"/>
  <c r="J191" i="14"/>
  <c r="J192" i="14"/>
  <c r="J193" i="14"/>
  <c r="J194" i="14"/>
  <c r="J195" i="14"/>
  <c r="J196" i="14"/>
  <c r="J197" i="14"/>
  <c r="J198" i="14"/>
  <c r="J199" i="14"/>
  <c r="J200" i="14"/>
  <c r="J201" i="14"/>
  <c r="J202" i="14"/>
  <c r="J203" i="14"/>
  <c r="J204" i="14"/>
  <c r="J205" i="14"/>
  <c r="J206" i="14"/>
  <c r="J207" i="14"/>
  <c r="J208" i="14"/>
  <c r="J209" i="14"/>
  <c r="J210" i="14"/>
  <c r="J211" i="14"/>
  <c r="J212" i="14"/>
  <c r="J213" i="14"/>
  <c r="J214" i="14"/>
  <c r="J215" i="14"/>
  <c r="J216" i="14"/>
  <c r="J217" i="14"/>
  <c r="J218" i="14"/>
  <c r="J219" i="14"/>
  <c r="J220" i="14"/>
  <c r="J221" i="14"/>
  <c r="J222" i="14"/>
  <c r="J223" i="14"/>
  <c r="J224" i="14"/>
  <c r="J225" i="14"/>
  <c r="J226" i="14"/>
  <c r="J227" i="14"/>
  <c r="J228" i="14"/>
  <c r="J229" i="14"/>
  <c r="J230" i="14"/>
  <c r="J231" i="14"/>
  <c r="J232" i="14"/>
  <c r="J233" i="14"/>
  <c r="J234" i="14"/>
  <c r="J235" i="14"/>
  <c r="J236" i="14"/>
  <c r="J237" i="14"/>
  <c r="J238" i="14"/>
  <c r="J239" i="14"/>
  <c r="J240" i="14"/>
  <c r="J241" i="14"/>
  <c r="J242" i="14"/>
  <c r="J243" i="14"/>
  <c r="J244" i="14"/>
  <c r="J245" i="14"/>
  <c r="J246" i="14"/>
  <c r="J247" i="14"/>
  <c r="J248" i="14"/>
  <c r="J249" i="14"/>
  <c r="J250" i="14"/>
  <c r="J251" i="14"/>
  <c r="J252" i="14"/>
  <c r="J253" i="14"/>
  <c r="J254" i="14"/>
  <c r="J255" i="14"/>
  <c r="J256" i="14"/>
  <c r="J257" i="14"/>
  <c r="J258" i="14"/>
  <c r="J259" i="14"/>
  <c r="J5" i="14"/>
  <c r="J6" i="14"/>
  <c r="J7" i="14"/>
  <c r="J8" i="14"/>
  <c r="J9" i="14"/>
  <c r="J10" i="14"/>
  <c r="J11" i="14"/>
  <c r="J12" i="14"/>
  <c r="J13" i="14"/>
  <c r="J14" i="14"/>
  <c r="J15" i="14"/>
  <c r="J16" i="14"/>
  <c r="J17" i="14"/>
  <c r="J18" i="14"/>
  <c r="J19" i="14"/>
  <c r="J20" i="14"/>
  <c r="J21" i="14"/>
  <c r="J22" i="14"/>
  <c r="J23" i="14"/>
  <c r="J24" i="14"/>
  <c r="J3" i="14"/>
  <c r="J4" i="14"/>
  <c r="B3" i="15" a="1"/>
  <c r="B3" i="15" s="1"/>
  <c r="C22" i="18" s="1"/>
  <c r="B4" i="15" a="1"/>
  <c r="B4" i="15" s="1"/>
  <c r="C26" i="18" s="1"/>
  <c r="B5" i="15" a="1"/>
  <c r="B5" i="15" s="1"/>
  <c r="C27" i="18" s="1"/>
  <c r="B8" i="15" a="1"/>
  <c r="B8" i="15" s="1"/>
  <c r="C29" i="18" s="1"/>
  <c r="B9" i="15" a="1"/>
  <c r="B9" i="15" s="1"/>
  <c r="C30" i="18" s="1"/>
  <c r="B11" i="15" a="1"/>
  <c r="B11" i="15" s="1"/>
  <c r="C32" i="18" s="1"/>
  <c r="B13" i="15" a="1"/>
  <c r="B13" i="15" s="1"/>
  <c r="C37" i="18" s="1"/>
  <c r="B14" i="15" a="1"/>
  <c r="B14" i="15" s="1"/>
  <c r="C41" i="18" s="1"/>
  <c r="B15" i="15" a="1"/>
  <c r="B15" i="15" s="1"/>
  <c r="C7" i="18" s="1"/>
  <c r="B2" i="15" a="1"/>
  <c r="B2" i="15" s="1"/>
  <c r="B7" i="15" l="1" a="1"/>
  <c r="B7" i="15" s="1"/>
  <c r="D28" i="18" s="1"/>
  <c r="G262" i="14"/>
  <c r="J262" i="14"/>
  <c r="F3" i="14"/>
  <c r="F262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<sst xmlns="http://schemas.openxmlformats.org/spreadsheetml/2006/main" count="574" uniqueCount="553">
  <si>
    <t>UEI</t>
  </si>
  <si>
    <t>JT1KA28JX1D9</t>
  </si>
  <si>
    <t>YM4VMJJHSL23</t>
  </si>
  <si>
    <t>EBJGKNM2H3R5</t>
  </si>
  <si>
    <t>F6QL5MAPTD4</t>
  </si>
  <si>
    <t>W5ADUGE61MA8</t>
  </si>
  <si>
    <t>E6KJETSN2HM5</t>
  </si>
  <si>
    <t>TKH8QUJ8V9J1</t>
  </si>
  <si>
    <t>GPQVFRL3NHG8</t>
  </si>
  <si>
    <t>L4FDMGXQ3L77</t>
  </si>
  <si>
    <t>GMM6S844LXQ9</t>
  </si>
  <si>
    <t>NSY1NQMH9ME6</t>
  </si>
  <si>
    <t>C17WM7R1E686</t>
  </si>
  <si>
    <t>UCNHH1F5KWL4</t>
  </si>
  <si>
    <t>DAAJJ2712636</t>
  </si>
  <si>
    <t>SLXDJWC9K8B3</t>
  </si>
  <si>
    <t>CVJ9XDL6K5C1</t>
  </si>
  <si>
    <t>EALDLJK5NSL4</t>
  </si>
  <si>
    <t>VL1FGRAXAFM1</t>
  </si>
  <si>
    <t>LV1HTXX3JCS7</t>
  </si>
  <si>
    <t>LXDSHFECHN86</t>
  </si>
  <si>
    <t>YFL5P2LKBL85</t>
  </si>
  <si>
    <t>G8KAX7LJ2R37</t>
  </si>
  <si>
    <t>ZMXNCJHEG1N8</t>
  </si>
  <si>
    <t>RVQ9Q84QR3U7</t>
  </si>
  <si>
    <t>K6NGC1C4B547</t>
  </si>
  <si>
    <t>YZS9GY54RRH9</t>
  </si>
  <si>
    <t>DLFWK4R1JRP7</t>
  </si>
  <si>
    <t>RP7FNBAQSJH3</t>
  </si>
  <si>
    <t>ZZ93F6557DJ8</t>
  </si>
  <si>
    <t>JMU5NJ19MFU5</t>
  </si>
  <si>
    <t>KV4HUV18J3Y3</t>
  </si>
  <si>
    <t>EURJE9FFKK18</t>
  </si>
  <si>
    <t>NLL9WGCTXT87</t>
  </si>
  <si>
    <t>L7J3UDMK3M68</t>
  </si>
  <si>
    <t>HDKCP6NEMK88</t>
  </si>
  <si>
    <t>YF4EE4CJGDT9</t>
  </si>
  <si>
    <t>FKM1M6P74XC5</t>
  </si>
  <si>
    <t>WEKGRCKJAWZ9</t>
  </si>
  <si>
    <t>SBYAUCVRF4C3</t>
  </si>
  <si>
    <t>HNQTWJDJLBZ9</t>
  </si>
  <si>
    <t>ECN9L4MP5JM5</t>
  </si>
  <si>
    <t>H4LXFMKUJKN7</t>
  </si>
  <si>
    <t>VN1UPY1RUN39</t>
  </si>
  <si>
    <t>LLR3L5VXGER1</t>
  </si>
  <si>
    <t>K5RVCBV5JKE3</t>
  </si>
  <si>
    <t>FZXTMRKX3T15</t>
  </si>
  <si>
    <t>J2KJMEY2ABY6</t>
  </si>
  <si>
    <t>KQ3CUYCF6BR5</t>
  </si>
  <si>
    <t>MQKENLFKFSU5</t>
  </si>
  <si>
    <t>SLCCG12MJBC8</t>
  </si>
  <si>
    <t>YM8UE8NEWUD7</t>
  </si>
  <si>
    <t>NKY8RCCNKYU5</t>
  </si>
  <si>
    <t>DCXKKNDNU713</t>
  </si>
  <si>
    <t>WJA4NRATEFG3</t>
  </si>
  <si>
    <t>ZFK8RCVSZEC1</t>
  </si>
  <si>
    <t>R8BZNKX9J623</t>
  </si>
  <si>
    <t>FNZKL7MFLPL2</t>
  </si>
  <si>
    <t>K335CDNV81N7</t>
  </si>
  <si>
    <t>VF33R3TY3CA1</t>
  </si>
  <si>
    <t>HJU7J8AY17B3</t>
  </si>
  <si>
    <t>XD3KEWR6VMC5</t>
  </si>
  <si>
    <t>HSD3YB5LJ7L1</t>
  </si>
  <si>
    <t>KE3ZVDVSDYW3</t>
  </si>
  <si>
    <t>MRTPTSJLPBB1</t>
  </si>
  <si>
    <t>N9MQVKAFEAH8</t>
  </si>
  <si>
    <t>J8WkV4SQ3M41</t>
  </si>
  <si>
    <t>KW17ULJKBXH6</t>
  </si>
  <si>
    <t>LBAALCK8L777</t>
  </si>
  <si>
    <t>LKRAKWVKHFL3</t>
  </si>
  <si>
    <t>L4LVQU64LB36</t>
  </si>
  <si>
    <t>NVN7M512ENR9</t>
  </si>
  <si>
    <t>N6BEVG3AJX25</t>
  </si>
  <si>
    <t>M94TK3DNK225</t>
  </si>
  <si>
    <t>RM4AH5HEVBK3</t>
  </si>
  <si>
    <t>HH8DB62B9UH9</t>
  </si>
  <si>
    <t>FYBFYLDNM3Y5</t>
  </si>
  <si>
    <t>YJTMWQWZMPF5</t>
  </si>
  <si>
    <t>CQNHH637AWA8</t>
  </si>
  <si>
    <t>MQ2EZEJAYFU9</t>
  </si>
  <si>
    <t>L59FWLLYMBN3</t>
  </si>
  <si>
    <t>MVLNSG2ESMH6</t>
  </si>
  <si>
    <t>TWC6YHXAD7K3</t>
  </si>
  <si>
    <t>JP1SNFRDE8F6</t>
  </si>
  <si>
    <t>LLNAHFLK6WC6</t>
  </si>
  <si>
    <t>DX9DJ7SJJ8V7</t>
  </si>
  <si>
    <t>TAYLLF35B2N9</t>
  </si>
  <si>
    <t>LJBSN46Y8HZ4</t>
  </si>
  <si>
    <t>SJ2LKCD4CN27</t>
  </si>
  <si>
    <t>W62NV2TJLQ37</t>
  </si>
  <si>
    <t>JW4DJPNVPGM7</t>
  </si>
  <si>
    <t>MVD1GX2PAJU8</t>
  </si>
  <si>
    <t>HXMSKJLCM5A5</t>
  </si>
  <si>
    <t>MNKAZ8D6BMN5</t>
  </si>
  <si>
    <t>NMBEWDCGJMZ1</t>
  </si>
  <si>
    <t>L5LHMTX9F135</t>
  </si>
  <si>
    <t>M6QEK92SSKU8</t>
  </si>
  <si>
    <t>MKABVMLMKMU5</t>
  </si>
  <si>
    <t>CPJFE42VKWK3</t>
  </si>
  <si>
    <t>SXSLNJPHGBK6</t>
  </si>
  <si>
    <t>LUDTXDDSJ8M8</t>
  </si>
  <si>
    <t>CCAZHJBBHNM4</t>
  </si>
  <si>
    <t>DY3VHC8NS5A1</t>
  </si>
  <si>
    <t>FE9SSPUMX6Q3</t>
  </si>
  <si>
    <t>FWM1EK8AUKB1</t>
  </si>
  <si>
    <t>KGBSXF4BMQK7</t>
  </si>
  <si>
    <t>PWLMVF3N95N8</t>
  </si>
  <si>
    <t>DVBLUJ669LH6</t>
  </si>
  <si>
    <t>CA7JSD5VJM89</t>
  </si>
  <si>
    <t>DNUNZEXNP347</t>
  </si>
  <si>
    <t>JDUUND1NSJJ6</t>
  </si>
  <si>
    <t>MU2WBC5GHKB4</t>
  </si>
  <si>
    <t>E5MCMR6ZPH84</t>
  </si>
  <si>
    <t>W5SDGHZBC7A8</t>
  </si>
  <si>
    <t>HDH1DF4N2SF8</t>
  </si>
  <si>
    <t>GGYYGNDF4F85</t>
  </si>
  <si>
    <t>EEJTB7C3X513</t>
  </si>
  <si>
    <t>MMCGYXTUNB61</t>
  </si>
  <si>
    <t>DMKCKTMJWMQ5</t>
  </si>
  <si>
    <t>TT2UAYZMKM43</t>
  </si>
  <si>
    <t>MZMRJG8M2MA3</t>
  </si>
  <si>
    <t>MFCUTR1LQ4F3</t>
  </si>
  <si>
    <t>JUMHM2LUFP72</t>
  </si>
  <si>
    <t>TQBJRHLJSJ79</t>
  </si>
  <si>
    <t>F4GMJZJWRK66</t>
  </si>
  <si>
    <t>D151WYS479J7</t>
  </si>
  <si>
    <t>KDBCWKFD9161</t>
  </si>
  <si>
    <t>JJX3V26RSVN5</t>
  </si>
  <si>
    <t>HW1TGGK52FE1</t>
  </si>
  <si>
    <t>GN3XLJJZ7CJ9</t>
  </si>
  <si>
    <t>JDC2QMHEBCT7</t>
  </si>
  <si>
    <t>N4NUJVNNXD45</t>
  </si>
  <si>
    <t>QCGDJH6YBNK5</t>
  </si>
  <si>
    <t>NWSHWH1MCL73</t>
  </si>
  <si>
    <t>WMT4A7D99WF6</t>
  </si>
  <si>
    <t>JJ1AK2P6BK85</t>
  </si>
  <si>
    <t>Q7RHL32DWVN5</t>
  </si>
  <si>
    <t>XGYQRDL74EU5</t>
  </si>
  <si>
    <t>J5G3T9RMMM53</t>
  </si>
  <si>
    <t>U3DJV8DLNWM6</t>
  </si>
  <si>
    <t>HNY5TVEW7TN4</t>
  </si>
  <si>
    <t>GM38JLY696M9</t>
  </si>
  <si>
    <t>RKLDVK3GW6J3</t>
  </si>
  <si>
    <t>VH7RLL5SYAJ3</t>
  </si>
  <si>
    <t>JL12BCNPL4E3</t>
  </si>
  <si>
    <t>GWGNQEQKHH57</t>
  </si>
  <si>
    <t>DK9KYEZRTPQ5</t>
  </si>
  <si>
    <t>LD82NNDGKLM7</t>
  </si>
  <si>
    <t>TC28KHLXCBG1</t>
  </si>
  <si>
    <t>J1LWQMK6S6M7</t>
  </si>
  <si>
    <t>FVF5MPWQNPB3</t>
  </si>
  <si>
    <t>K933NNJSYVL1</t>
  </si>
  <si>
    <t>FLKNPK72KXV2</t>
  </si>
  <si>
    <t>E546NLJ77E55</t>
  </si>
  <si>
    <t>NK9PNS9KNL79</t>
  </si>
  <si>
    <t>ZJG7ST6NKM16</t>
  </si>
  <si>
    <t>MLPRBE5RV9J5</t>
  </si>
  <si>
    <t>M4U5KUH49591</t>
  </si>
  <si>
    <t>EBWMMLQ4DUS5</t>
  </si>
  <si>
    <t>PCLDSXXJ8BF3</t>
  </si>
  <si>
    <t>KBCPLE65N5E3</t>
  </si>
  <si>
    <t>K33RE9WQKE31</t>
  </si>
  <si>
    <t>UGRFZ4SEMJS1</t>
  </si>
  <si>
    <t>TLVCD6LK3KF7</t>
  </si>
  <si>
    <t>GH84NL4PY1L9</t>
  </si>
  <si>
    <t>TYFGMKSMNTMS5</t>
  </si>
  <si>
    <t>FNN2YZY9X6D3</t>
  </si>
  <si>
    <t>J8QWMPM9J7T8</t>
  </si>
  <si>
    <t>FE14GD46LJ65</t>
  </si>
  <si>
    <t>W4YTC26PL3F6</t>
  </si>
  <si>
    <t>ECJUCDJH2JV1</t>
  </si>
  <si>
    <t>VUJTM59NJL93</t>
  </si>
  <si>
    <t>TJLLC5FM9U8</t>
  </si>
  <si>
    <t>YFP7MWZZB6G4</t>
  </si>
  <si>
    <t>NJKKB72QM73</t>
  </si>
  <si>
    <t>M8HUJ6QXXE27</t>
  </si>
  <si>
    <t>CEPYZ3JPKJ36</t>
  </si>
  <si>
    <t>H9AFHK3QQRY5</t>
  </si>
  <si>
    <t>K5P5JEF5N742</t>
  </si>
  <si>
    <t>NLLLWDTHJP19</t>
  </si>
  <si>
    <t>W7X7HBA6T7J3</t>
  </si>
  <si>
    <t>P1L4KG2H3Z67</t>
  </si>
  <si>
    <t>JPDLCRLUHND7</t>
  </si>
  <si>
    <t>DNZMJELEEKE4</t>
  </si>
  <si>
    <t>V5JSP21N98U5</t>
  </si>
  <si>
    <t>TR3FC6CHN6K8</t>
  </si>
  <si>
    <t>FCBFNM6MDNE3</t>
  </si>
  <si>
    <t>JN2ELBGE7KQ7</t>
  </si>
  <si>
    <t>KW47C1FWHR71</t>
  </si>
  <si>
    <t>GDYBLHGJ5JQ7</t>
  </si>
  <si>
    <t>CXWAYNHRGJH1</t>
  </si>
  <si>
    <t>CNB8HM8UE859</t>
  </si>
  <si>
    <t>MLZAFR1W6NM9</t>
  </si>
  <si>
    <t>HA3SGAMUQEF3</t>
  </si>
  <si>
    <t>XPM5MQ2MPVD5</t>
  </si>
  <si>
    <t>VJWCLKLTYLU9</t>
  </si>
  <si>
    <t>QUCDW2VK8FH5</t>
  </si>
  <si>
    <t>J77FEQB4H8J4</t>
  </si>
  <si>
    <t>H5BCK6CWN2M9</t>
  </si>
  <si>
    <t>M7NJJPF736N3</t>
  </si>
  <si>
    <t>TMNLFMM5R2H6</t>
  </si>
  <si>
    <t>K37MZYKNKL68</t>
  </si>
  <si>
    <t>MAAETULQ5LK4</t>
  </si>
  <si>
    <t>Z48EE9M6RD61</t>
  </si>
  <si>
    <t>E2JMKMHHPXU6</t>
  </si>
  <si>
    <t>RNQJWSLEJ4E5</t>
  </si>
  <si>
    <t>WQW6DPH3NJY3</t>
  </si>
  <si>
    <t>VDGNMGZKLPW3</t>
  </si>
  <si>
    <t>MWJME6VC64L5</t>
  </si>
  <si>
    <t>FAFPGD7BKN63</t>
  </si>
  <si>
    <t>DM5MYUCEFYF4</t>
  </si>
  <si>
    <t>PW8VK1L9KJV5</t>
  </si>
  <si>
    <t>GKK7E7LS8GR8</t>
  </si>
  <si>
    <t>SN9MZ2WCKZK1</t>
  </si>
  <si>
    <t>ZHMMW6LB1GD6</t>
  </si>
  <si>
    <t>LLB9Y8DK1RJ6</t>
  </si>
  <si>
    <t>WSD9WRJNLHW5</t>
  </si>
  <si>
    <t>JDKAHKEMDUX3</t>
  </si>
  <si>
    <t>XLYJX8LHHNE7</t>
  </si>
  <si>
    <t>UBV4P5LDJTM5</t>
  </si>
  <si>
    <t>MH4NM9JM1C91</t>
  </si>
  <si>
    <t>TXXFB41NDG46</t>
  </si>
  <si>
    <t>JLP7BMWCKJZ8</t>
  </si>
  <si>
    <t>D216K5XN3SZ3</t>
  </si>
  <si>
    <t>KXNCTPLT9LL5</t>
  </si>
  <si>
    <t>LCXMAQLXHKA9</t>
  </si>
  <si>
    <t>MBTGZAN5RYQ3</t>
  </si>
  <si>
    <t>V2KLUNWKN875</t>
  </si>
  <si>
    <t>V41MCBXWELB5</t>
  </si>
  <si>
    <t>UXQTB13V4KD5</t>
  </si>
  <si>
    <t>VPQNBVETHWT3</t>
  </si>
  <si>
    <t>EHNJJ7753N38</t>
  </si>
  <si>
    <t>S85FKU9EF5D9</t>
  </si>
  <si>
    <t>GMJHLDJFTBU8</t>
  </si>
  <si>
    <t>ZJKVDUMLZJ69</t>
  </si>
  <si>
    <t>EKWJB5CHDDE5</t>
  </si>
  <si>
    <t>NX9KD42HMK63</t>
  </si>
  <si>
    <t>Z8RTWFAGN8E1</t>
  </si>
  <si>
    <t>TXKTQC48R4M5</t>
  </si>
  <si>
    <t>Y1GUR2JJCH18</t>
  </si>
  <si>
    <t>M38KA5FSLEN6</t>
  </si>
  <si>
    <t>HJREKJKN39A7</t>
  </si>
  <si>
    <t>LQLHJPXPEZX3</t>
  </si>
  <si>
    <t>NAFPKEKDRK33</t>
  </si>
  <si>
    <t>JE6THF33JZ26</t>
  </si>
  <si>
    <t>J2UBT2TJ2GV1</t>
  </si>
  <si>
    <t>NZYCYLAV7N29</t>
  </si>
  <si>
    <t>CAKELEHFTR16</t>
  </si>
  <si>
    <t>QU3SVJN18FG8</t>
  </si>
  <si>
    <t>HN79PDLALGF3</t>
  </si>
  <si>
    <t>QMGDDA7ANBW1</t>
  </si>
  <si>
    <t>FFB6EQLJ1KP3</t>
  </si>
  <si>
    <t>QQ3KFYQEF2K1</t>
  </si>
  <si>
    <t>UH3VCMCRB6Q1</t>
  </si>
  <si>
    <t>L3PNDJED6WJ5</t>
  </si>
  <si>
    <t>NNM5VQ3S1LE5</t>
  </si>
  <si>
    <t>LEA/District</t>
  </si>
  <si>
    <t>0101   DEWITT</t>
  </si>
  <si>
    <t>0104   STUTTGART</t>
  </si>
  <si>
    <t>0201   CROSSETT</t>
  </si>
  <si>
    <t>0203   HAMBURG</t>
  </si>
  <si>
    <t>0302   COTTER</t>
  </si>
  <si>
    <t>0303   MOUNTAIN HOME</t>
  </si>
  <si>
    <t>0304   NORFORK</t>
  </si>
  <si>
    <t>0401   BENTONVILLE</t>
  </si>
  <si>
    <t>0402   DECATUR</t>
  </si>
  <si>
    <t>0403   GENTRY</t>
  </si>
  <si>
    <t>0404   GRAVETTE</t>
  </si>
  <si>
    <t>0405   ROGERS</t>
  </si>
  <si>
    <t>0406   SILOAM SPRINGS</t>
  </si>
  <si>
    <t>0407   PEA RIDGE</t>
  </si>
  <si>
    <t>0440   ARKANSAS ARTS ACADEMY</t>
  </si>
  <si>
    <t>0444   ARKANSAS CONNECTIONS ACADEMY</t>
  </si>
  <si>
    <t>0501   ALPENA</t>
  </si>
  <si>
    <t>0502   BERGMAN</t>
  </si>
  <si>
    <t>0503   HARRISON</t>
  </si>
  <si>
    <t>0504   OMAHA</t>
  </si>
  <si>
    <t>0505   VALLEY SPRINGS</t>
  </si>
  <si>
    <t>0506   LEAD HILL</t>
  </si>
  <si>
    <t>0601   HERMITAGE</t>
  </si>
  <si>
    <t>0602   WARREN</t>
  </si>
  <si>
    <t>0701   HAMPTON</t>
  </si>
  <si>
    <t>0801   BERRYVILLE</t>
  </si>
  <si>
    <t>0802   EUREKA SPRINGS</t>
  </si>
  <si>
    <t>0803   GREEN FOREST</t>
  </si>
  <si>
    <t>0901   DERMOTT</t>
  </si>
  <si>
    <t>0903   LAKESIDE (CHICOT)</t>
  </si>
  <si>
    <t>1002   ARKADELPHIA</t>
  </si>
  <si>
    <t>1003   GURDON</t>
  </si>
  <si>
    <t>1101   CORNING</t>
  </si>
  <si>
    <t>1104   PIGGOTT</t>
  </si>
  <si>
    <t>1106   RECTOR</t>
  </si>
  <si>
    <t>1201   CONCORD</t>
  </si>
  <si>
    <t>1202   HEBER SPRINGS</t>
  </si>
  <si>
    <t>1203   QUITMAN</t>
  </si>
  <si>
    <t>1204   WEST SIDE (CLEBURNE COUNTY)</t>
  </si>
  <si>
    <t>1304   WOODLAWN</t>
  </si>
  <si>
    <t>1305   CLEVELAND COUNTY</t>
  </si>
  <si>
    <t>1402   MAGNOLIA</t>
  </si>
  <si>
    <t>1408   EMERSON-TAYLOR-BRADLEY</t>
  </si>
  <si>
    <t>1503   NEMO VISTA</t>
  </si>
  <si>
    <t>1505   WONDERVIEW</t>
  </si>
  <si>
    <t>1507   SOUTH CONWAY COUNTY</t>
  </si>
  <si>
    <t>1601   BAY</t>
  </si>
  <si>
    <t>1602   WESTSIDE CONSOLIDATED</t>
  </si>
  <si>
    <t>1603   BROOKLAND</t>
  </si>
  <si>
    <t>1605   BUFFALO ISLAND CENTRAL</t>
  </si>
  <si>
    <t>1608   JONESBORO</t>
  </si>
  <si>
    <t>1611   NETTLETON</t>
  </si>
  <si>
    <t>1612   VALLEY VIEW</t>
  </si>
  <si>
    <t>1613   RIVERSIDE</t>
  </si>
  <si>
    <t>1701   ALMA</t>
  </si>
  <si>
    <t>1702   CEDARVILLE</t>
  </si>
  <si>
    <t>1703   MOUNTAINBURG</t>
  </si>
  <si>
    <t>1704   MULBERRY</t>
  </si>
  <si>
    <t>1705   VAN BUREN</t>
  </si>
  <si>
    <t>1802   EARLE</t>
  </si>
  <si>
    <t>1803   WEST MEMPHIS</t>
  </si>
  <si>
    <t>1804   MARION</t>
  </si>
  <si>
    <t>1901   CROSS COUNTY</t>
  </si>
  <si>
    <t>1905   WYNNE</t>
  </si>
  <si>
    <t>2002   FORDYCE</t>
  </si>
  <si>
    <t>2104   DUMAS</t>
  </si>
  <si>
    <t>2105   MCGEHEE</t>
  </si>
  <si>
    <t>2202   DREW CENTRAL</t>
  </si>
  <si>
    <t>2203   MONTICELLO</t>
  </si>
  <si>
    <t>2301   CONWAY</t>
  </si>
  <si>
    <t>2304   GUY-PERKINS</t>
  </si>
  <si>
    <t>2305   MAYFLOWER</t>
  </si>
  <si>
    <t>2306   MT. VERNON-ENOLA</t>
  </si>
  <si>
    <t>2307   VILONIA</t>
  </si>
  <si>
    <t>2402   CHARLESTON</t>
  </si>
  <si>
    <t>2403   COUNTY LINE</t>
  </si>
  <si>
    <t>2404   OZARK</t>
  </si>
  <si>
    <t>2501   MAMMOTH SPRINGS</t>
  </si>
  <si>
    <t>2502   SALEM</t>
  </si>
  <si>
    <t>2503   VIOLA</t>
  </si>
  <si>
    <t>2601   CUTTER-MORNING STAR</t>
  </si>
  <si>
    <t>2602   FOUNTAIN LAKE</t>
  </si>
  <si>
    <t>2603   HOT SPRINGS</t>
  </si>
  <si>
    <t>2604   JESSIEVILLE</t>
  </si>
  <si>
    <t>2605   LAKE HAMILTON</t>
  </si>
  <si>
    <t>2606   LAKESIDE (GARLAND)</t>
  </si>
  <si>
    <t>2607   MOUNTAIN PINE</t>
  </si>
  <si>
    <t>2703   POYEN</t>
  </si>
  <si>
    <t>2705   SHERIDAN</t>
  </si>
  <si>
    <t>2803   MARMADUKE</t>
  </si>
  <si>
    <t>2807   GREENE COUNTY TECHNICAL</t>
  </si>
  <si>
    <t>2808   PARAGOULD</t>
  </si>
  <si>
    <t>2901   BLEVINS</t>
  </si>
  <si>
    <t>2903   HOPE</t>
  </si>
  <si>
    <t>2906   SPRING HILL</t>
  </si>
  <si>
    <t>3001   BISMARCK</t>
  </si>
  <si>
    <t>3002   GLEN ROSE</t>
  </si>
  <si>
    <t>3003   MAGNET COVE</t>
  </si>
  <si>
    <t>3004   MALVERN</t>
  </si>
  <si>
    <t>3005   OUACHITA</t>
  </si>
  <si>
    <t>3102   DIERKS</t>
  </si>
  <si>
    <t>3104   MINERAL SPRINGS</t>
  </si>
  <si>
    <t>3105   NASHVILLE</t>
  </si>
  <si>
    <t>3201   BATESVILLE</t>
  </si>
  <si>
    <t>3209   SOUTHSIDE (INDEPENDENCE COUNTY)</t>
  </si>
  <si>
    <t>3211   MIDLAND</t>
  </si>
  <si>
    <t>3212   CEDAR RIDGE</t>
  </si>
  <si>
    <t>3301   CALICO ROCK</t>
  </si>
  <si>
    <t>3302   MELBOURNE</t>
  </si>
  <si>
    <t>3306   IZARD COUNTY CONSOLIDATED</t>
  </si>
  <si>
    <t>3403   NEWPORT</t>
  </si>
  <si>
    <t>3405   JACKSON COUNTY</t>
  </si>
  <si>
    <t>3505   PINE BLUFF</t>
  </si>
  <si>
    <t>3509   WATSON CHAPEL</t>
  </si>
  <si>
    <t>3510   WHITE HALL</t>
  </si>
  <si>
    <t>3599   ARKANSAS CORRECTIONAL SCHOOL</t>
  </si>
  <si>
    <t>3601   CLARKSVILLE</t>
  </si>
  <si>
    <t>3604   LAMAR</t>
  </si>
  <si>
    <t>3606   WESTSIDE (JOHNSON COUNTY)</t>
  </si>
  <si>
    <t>3704   LAFAYETTE COUNTY</t>
  </si>
  <si>
    <t>3804   HOXIE</t>
  </si>
  <si>
    <t>3806   SLOAN-HENDRIX</t>
  </si>
  <si>
    <t>3809   HILLCREST</t>
  </si>
  <si>
    <t>3810  LAWRENCE COUNTY</t>
  </si>
  <si>
    <t>3840   IMBODEN CHARTER</t>
  </si>
  <si>
    <t>3904   LEE COUNTY</t>
  </si>
  <si>
    <t>4003   STAR CITY</t>
  </si>
  <si>
    <t>4101   ASHDOWN</t>
  </si>
  <si>
    <t>4102   FOREMAN</t>
  </si>
  <si>
    <t>4201   BOONEVILLE</t>
  </si>
  <si>
    <t>4202   MAGAZINE</t>
  </si>
  <si>
    <t>4203   PARIS</t>
  </si>
  <si>
    <t>4204   SCRANTON</t>
  </si>
  <si>
    <t>4301   LONOKE</t>
  </si>
  <si>
    <t>4302   ENGLAND</t>
  </si>
  <si>
    <t>4303   CARLISLE</t>
  </si>
  <si>
    <t>4304   CABOT</t>
  </si>
  <si>
    <t>4401   HUNTSVILLE</t>
  </si>
  <si>
    <t>4501   FLIPPIN</t>
  </si>
  <si>
    <t>4502   YELLVILLE-SUMMIT</t>
  </si>
  <si>
    <t>4602   GENOA CENTRAL</t>
  </si>
  <si>
    <t>4603   FOUKE</t>
  </si>
  <si>
    <t>4605   TEXARKANA</t>
  </si>
  <si>
    <t>4701   ARMOREL</t>
  </si>
  <si>
    <t>4706   RIVERCREST</t>
  </si>
  <si>
    <t>4708   GOSNELL</t>
  </si>
  <si>
    <t>4712   MANILA</t>
  </si>
  <si>
    <t>4713   OSCEOLA</t>
  </si>
  <si>
    <t>4801   BRINKLEY</t>
  </si>
  <si>
    <t>4802   CLARENDON</t>
  </si>
  <si>
    <t>4901   CADDO HILLS</t>
  </si>
  <si>
    <t>4902   MOUNT IDA</t>
  </si>
  <si>
    <t>5006   PRESCOTT</t>
  </si>
  <si>
    <t>5008   NEVADA</t>
  </si>
  <si>
    <t>5102   JASPER</t>
  </si>
  <si>
    <t>5106   DEER-MT. JUDEA</t>
  </si>
  <si>
    <t>5201   BEARDEN</t>
  </si>
  <si>
    <t>5204   CAMDEN FAIRVIEW</t>
  </si>
  <si>
    <t>5205   HARMONY GROVE (OUACHITA COUNTY)</t>
  </si>
  <si>
    <t>5301   EAST END</t>
  </si>
  <si>
    <t>5303   PERRYVILLE</t>
  </si>
  <si>
    <t>5401   BARTON-LEXA</t>
  </si>
  <si>
    <t>5403   HELENA-WEST HELENA</t>
  </si>
  <si>
    <t>5404   MARVELL-ELAINE</t>
  </si>
  <si>
    <t>5440   KIPP DELTA COLLEGE PREP</t>
  </si>
  <si>
    <t>5502   CENTERPOINT</t>
  </si>
  <si>
    <t>5503   KIRBY</t>
  </si>
  <si>
    <t>5504   SOUTH PIKE COUNTY</t>
  </si>
  <si>
    <t>5602   HARRISBURG</t>
  </si>
  <si>
    <t>5604   MARKED TREE</t>
  </si>
  <si>
    <t>5605   TRUMANN</t>
  </si>
  <si>
    <t>5608   EAST POINSETT CO.</t>
  </si>
  <si>
    <t>5703   MENA</t>
  </si>
  <si>
    <t>5706   OUACHITA RIVER</t>
  </si>
  <si>
    <t>5707   COSSATOT RIVER</t>
  </si>
  <si>
    <t>5801   ATKINS</t>
  </si>
  <si>
    <t>5802   DOVER</t>
  </si>
  <si>
    <t>5803   HECTOR</t>
  </si>
  <si>
    <t>5804   POTTSVILLE</t>
  </si>
  <si>
    <t>5805   RUSSELLVILLE</t>
  </si>
  <si>
    <t>5901   DES ARC</t>
  </si>
  <si>
    <t>5903   HAZEN</t>
  </si>
  <si>
    <t>6001   LITTLE ROCK</t>
  </si>
  <si>
    <t>6002   NORTH LITTLE ROCK</t>
  </si>
  <si>
    <t>6003   PULAKSI COUNTY SPECIAL</t>
  </si>
  <si>
    <t>6004   JACKSONVILLE NORTH PULASKI</t>
  </si>
  <si>
    <t>6040   ACADEMICS PLUS</t>
  </si>
  <si>
    <t>6041   LISA ACADEMY</t>
  </si>
  <si>
    <t>6043   ARKANSAS VIRTUAL ACADEMY</t>
  </si>
  <si>
    <t>6047   ESTEM  PUBLIC CHARTER SCHOOL</t>
  </si>
  <si>
    <t>6050   AR LIGHTHOUSE ACADEMIES</t>
  </si>
  <si>
    <t>6052   GRADUATE ARKANSAS, INC.</t>
  </si>
  <si>
    <t>6055   EXALT ACADEMY OF SOUTHWEST LITTLE ROCK</t>
  </si>
  <si>
    <t>6060   SCHOLARMADE ACHIEVEMENT PLACE OF ARKANSAS</t>
  </si>
  <si>
    <t>6063   WESTWIND SCHOOL FOR PERFORMING ARTS</t>
  </si>
  <si>
    <t>6094   DIVISION OF YOUTH SERVICES</t>
  </si>
  <si>
    <t>6102   MAYNARD</t>
  </si>
  <si>
    <t>6103   POCAHONTAS</t>
  </si>
  <si>
    <t>6201   FORREST CITY</t>
  </si>
  <si>
    <t>6205   PALESTINE-WHEATLEY</t>
  </si>
  <si>
    <t>6301   BAUXITE</t>
  </si>
  <si>
    <t>6302   BENTON</t>
  </si>
  <si>
    <t>6303   BRYANT</t>
  </si>
  <si>
    <t>6304  HARMONY GROVE (SALINE COUNTY)</t>
  </si>
  <si>
    <t>6401   WALDRON</t>
  </si>
  <si>
    <t>6502   SEARCY COUNTY</t>
  </si>
  <si>
    <t>6505   OZARK MOUNTAIN</t>
  </si>
  <si>
    <t>6601   FORT SMITH</t>
  </si>
  <si>
    <t>6602   GREENWOOD</t>
  </si>
  <si>
    <t>6603   HACKETT</t>
  </si>
  <si>
    <t>6605   LAVACA</t>
  </si>
  <si>
    <t>6606   MANSFIELD</t>
  </si>
  <si>
    <t>6640   FUTURE SCHOOL OF FORT SMITH</t>
  </si>
  <si>
    <t>6701   DEQUEEN</t>
  </si>
  <si>
    <t>6703   HORATIO</t>
  </si>
  <si>
    <t>6802   CAVE CITY</t>
  </si>
  <si>
    <t>6804   HIGHLAND</t>
  </si>
  <si>
    <t>6901   MOUNTAIN VIEW</t>
  </si>
  <si>
    <t>7001   EL DORADO</t>
  </si>
  <si>
    <t>7003   JUNCTION CITY</t>
  </si>
  <si>
    <t>7007   PARKERS CHAPEL</t>
  </si>
  <si>
    <t>7008   SMACKOVER NORPHLET</t>
  </si>
  <si>
    <t>7009   STRONG-HUTTIG</t>
  </si>
  <si>
    <t>7102   CLINTON</t>
  </si>
  <si>
    <t>7104   SHIRLEY</t>
  </si>
  <si>
    <t>7105   SOUTH SIDE (VAN BUREN COUNTY)</t>
  </si>
  <si>
    <t>7201   ELKINS</t>
  </si>
  <si>
    <t>7202   FARMINGTON</t>
  </si>
  <si>
    <t>7203   FAYETTEVILLE</t>
  </si>
  <si>
    <t>7204   GREENLAND</t>
  </si>
  <si>
    <t>7205   LINCOLN</t>
  </si>
  <si>
    <t>7206   PRARIE GROVE</t>
  </si>
  <si>
    <t>7207   SPRINGDALE</t>
  </si>
  <si>
    <t>7208   WEST FORK</t>
  </si>
  <si>
    <t>7240   HAAS HALL ACADEMY - FAYETTEVILLE</t>
  </si>
  <si>
    <t>7301   BALD KNOB</t>
  </si>
  <si>
    <t>7303   BRADFORD</t>
  </si>
  <si>
    <t>7302   BEEBE</t>
  </si>
  <si>
    <t>7304   WHITE COUNTY CENTRAL</t>
  </si>
  <si>
    <t>7307   RIVERVIEW</t>
  </si>
  <si>
    <t>7309   PANGBURN</t>
  </si>
  <si>
    <t>7310   ROSE BUD</t>
  </si>
  <si>
    <t>7311   SEARCY</t>
  </si>
  <si>
    <t>7401   AUGUSTA</t>
  </si>
  <si>
    <t>7403   MCCRORY</t>
  </si>
  <si>
    <t>7503   DANVILLE</t>
  </si>
  <si>
    <t>7504   DARDANELLE</t>
  </si>
  <si>
    <t>7509   WESTERN YELL CO.</t>
  </si>
  <si>
    <t>7510   TWO RIVERS</t>
  </si>
  <si>
    <t>LEA/District2</t>
  </si>
  <si>
    <t>4702   BLYTHEVILLE</t>
  </si>
  <si>
    <t>6702 Budget Total</t>
  </si>
  <si>
    <t>6710 Budget Total</t>
  </si>
  <si>
    <t>2260 Budget Total</t>
  </si>
  <si>
    <t>Arkansas Department of Education</t>
  </si>
  <si>
    <t>Division of Elementary and Secondary Education</t>
  </si>
  <si>
    <t>Please verify the following budget and expenditure items.  Have you….?</t>
  </si>
  <si>
    <t>6702: IDEA Part B Section 611: School Age</t>
  </si>
  <si>
    <t>District:</t>
  </si>
  <si>
    <t xml:space="preserve"> CCEIS Required/Not Required </t>
  </si>
  <si>
    <t>Budget Total</t>
  </si>
  <si>
    <t>6710: IDEA Part B Section 619: Early Childhood</t>
  </si>
  <si>
    <t>2260: State Preschool</t>
  </si>
  <si>
    <t>State &amp; Local</t>
  </si>
  <si>
    <t>Special Education Finance</t>
  </si>
  <si>
    <t>9999   SAMPLE DISTRICT</t>
  </si>
  <si>
    <t>R2D2XYZ3M</t>
  </si>
  <si>
    <t>CCEIS Total</t>
  </si>
  <si>
    <t>Required CCEIS Carryover (267)</t>
  </si>
  <si>
    <t>Required CCEIS Current FY (269)</t>
  </si>
  <si>
    <t>Required PSPS Carryover (266)</t>
  </si>
  <si>
    <t>Required PSPS Current FY (268)</t>
  </si>
  <si>
    <t xml:space="preserve"> CCEIS                  Required/Not Required </t>
  </si>
  <si>
    <t>2303   GREENBRIER</t>
  </si>
  <si>
    <t>0446   SCHOOL FOR THE ADVANCED STUDIES OF NORTHWEST ARKANSAS</t>
  </si>
  <si>
    <t>WLZ1XW1LVMS3</t>
  </si>
  <si>
    <t>0448   GARFIELD SCHOLARS ACADEMY</t>
  </si>
  <si>
    <t>YMP1D6TFEEB9</t>
  </si>
  <si>
    <t>3544   FRIENDSHIP ASPIRE ACADEMIES OF AR</t>
  </si>
  <si>
    <t>6065   ACADEMIES OF MATH &amp; SCIENCE (AMS)</t>
  </si>
  <si>
    <t>KUYVFL1HJS16</t>
  </si>
  <si>
    <t>6641   INSTITUTE FOR CREATIVE ARTS</t>
  </si>
  <si>
    <t>QNZ9XT251KR4</t>
  </si>
  <si>
    <t>6710 EC PSPS Total</t>
  </si>
  <si>
    <t>6702 PSPS Total</t>
  </si>
  <si>
    <t>0442  COLLEGE PREPARATORY ACADEMIES OF ARKANSAS</t>
  </si>
  <si>
    <t>6053   PREMIER HIGH SCHOOLS OF ARKANSAS</t>
  </si>
  <si>
    <t>6093   AR SCHOOL FOR THE DEAF AND BLIND</t>
  </si>
  <si>
    <t>6702 Required PSPS Carryover (266)</t>
  </si>
  <si>
    <t>6702 Required PSPS Current FY (268)</t>
  </si>
  <si>
    <t>6702 Private School Proportionate Share Total</t>
  </si>
  <si>
    <t>6710 Required PSPS Current FY (268)</t>
  </si>
  <si>
    <t>MOE 2024/2025 AFR</t>
  </si>
  <si>
    <t>FY 2025-2026 Final Allocations</t>
  </si>
  <si>
    <t>FINAL ALLOCATIONS (Including Carryover)</t>
  </si>
  <si>
    <r>
      <t xml:space="preserve">Once updated the totals are </t>
    </r>
    <r>
      <rPr>
        <b/>
        <u/>
        <sz val="26"/>
        <color rgb="FFFF0000"/>
        <rFont val="Calibri"/>
        <family val="2"/>
        <scheme val="minor"/>
      </rPr>
      <t xml:space="preserve">NOT </t>
    </r>
    <r>
      <rPr>
        <b/>
        <sz val="26"/>
        <color rgb="FFFF0000"/>
        <rFont val="Calibri"/>
        <family val="2"/>
        <scheme val="minor"/>
      </rPr>
      <t>to be changed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</si>
</sst>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1"/>
      <color rgb="FF282829"/>
      <name val="Segoe UI"/>
      <family val="2"/>
    </font>
    <font>
      <u/>
      <sz val="11"/>
      <color theme="1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Tahoma"/>
      <family val="2"/>
    </font>
    <font>
      <sz val="11"/>
      <color rgb="FF454545"/>
      <name val="Calibri"/>
      <family val="2"/>
      <scheme val="minor"/>
    </font>
    <font>
      <sz val="11"/>
      <color indexed="8"/>
      <name val="Calibri"/>
      <family val="2"/>
    </font>
    <font>
      <sz val="2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rgb="FFFF0000"/>
      <name val="Calibri"/>
      <family val="2"/>
      <scheme val="minor"/>
    </font>
    <font>
      <b/>
      <u/>
      <sz val="26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1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theme="4" tint="0.3999755851924192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4" tint="0.3999755851924192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theme="4" tint="0.3999755851924192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4" fillId="0" borderId="0"/>
    <xf numFmtId="0" fontId="16" fillId="6" borderId="0" applyNumberFormat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left"/>
    </xf>
    <xf numFmtId="0" fontId="0" fillId="0" borderId="0" xfId="0" applyProtection="1">
      <protection locked="0"/>
    </xf>
    <xf numFmtId="0" fontId="8" fillId="0" borderId="0" xfId="2" applyFont="1" applyFill="1" applyAlignment="1" applyProtection="1">
      <alignment horizontal="center"/>
    </xf>
    <xf numFmtId="0" fontId="6" fillId="0" borderId="1" xfId="0" applyFont="1" applyBorder="1" applyAlignment="1">
      <alignment horizontal="right"/>
    </xf>
    <xf numFmtId="0" fontId="0" fillId="0" borderId="0" xfId="0" applyAlignment="1" applyProtection="1">
      <alignment horizontal="center"/>
      <protection locked="0"/>
    </xf>
    <xf numFmtId="0" fontId="11" fillId="0" borderId="0" xfId="0" applyFont="1" applyAlignment="1">
      <alignment horizontal="center" vertical="center"/>
    </xf>
    <xf numFmtId="0" fontId="2" fillId="0" borderId="0" xfId="0" applyFont="1"/>
    <xf numFmtId="0" fontId="10" fillId="0" borderId="0" xfId="0" applyFont="1"/>
    <xf numFmtId="44" fontId="2" fillId="0" borderId="0" xfId="0" applyNumberFormat="1" applyFont="1"/>
    <xf numFmtId="0" fontId="0" fillId="0" borderId="0" xfId="0" applyAlignment="1">
      <alignment wrapText="1"/>
    </xf>
    <xf numFmtId="0" fontId="2" fillId="5" borderId="1" xfId="0" applyFont="1" applyFill="1" applyBorder="1"/>
    <xf numFmtId="0" fontId="2" fillId="5" borderId="1" xfId="0" applyFont="1" applyFill="1" applyBorder="1" applyAlignment="1">
      <alignment wrapText="1"/>
    </xf>
    <xf numFmtId="43" fontId="6" fillId="0" borderId="1" xfId="0" applyNumberFormat="1" applyFont="1" applyBorder="1" applyAlignment="1">
      <alignment horizontal="right"/>
    </xf>
    <xf numFmtId="0" fontId="2" fillId="3" borderId="1" xfId="0" applyFont="1" applyFill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43" fontId="13" fillId="2" borderId="8" xfId="0" applyNumberFormat="1" applyFont="1" applyFill="1" applyBorder="1" applyAlignment="1">
      <alignment horizontal="center" vertical="center" wrapText="1"/>
    </xf>
    <xf numFmtId="43" fontId="13" fillId="2" borderId="11" xfId="0" applyNumberFormat="1" applyFont="1" applyFill="1" applyBorder="1" applyAlignment="1">
      <alignment wrapText="1"/>
    </xf>
    <xf numFmtId="43" fontId="13" fillId="2" borderId="7" xfId="0" applyNumberFormat="1" applyFont="1" applyFill="1" applyBorder="1" applyAlignment="1">
      <alignment horizontal="center" vertical="center" wrapText="1"/>
    </xf>
    <xf numFmtId="43" fontId="2" fillId="0" borderId="1" xfId="0" applyNumberFormat="1" applyFont="1" applyBorder="1" applyAlignment="1">
      <alignment horizontal="right"/>
    </xf>
    <xf numFmtId="0" fontId="2" fillId="5" borderId="1" xfId="0" applyFont="1" applyFill="1" applyBorder="1" applyAlignment="1">
      <alignment horizontal="center"/>
    </xf>
    <xf numFmtId="43" fontId="1" fillId="0" borderId="1" xfId="1" applyFont="1" applyFill="1" applyBorder="1"/>
    <xf numFmtId="0" fontId="17" fillId="0" borderId="0" xfId="0" applyFont="1"/>
    <xf numFmtId="0" fontId="18" fillId="3" borderId="13" xfId="0" applyFont="1" applyFill="1" applyBorder="1" applyAlignment="1">
      <alignment horizontal="centerContinuous" vertical="center"/>
    </xf>
    <xf numFmtId="0" fontId="18" fillId="3" borderId="14" xfId="0" applyFont="1" applyFill="1" applyBorder="1" applyAlignment="1">
      <alignment horizontal="centerContinuous" vertical="center"/>
    </xf>
    <xf numFmtId="0" fontId="18" fillId="3" borderId="15" xfId="0" applyFont="1" applyFill="1" applyBorder="1" applyAlignment="1">
      <alignment horizontal="centerContinuous" vertical="center"/>
    </xf>
    <xf numFmtId="0" fontId="19" fillId="4" borderId="13" xfId="0" applyFont="1" applyFill="1" applyBorder="1"/>
    <xf numFmtId="0" fontId="0" fillId="0" borderId="0" xfId="0" applyAlignment="1">
      <alignment horizontal="centerContinuous" vertical="center"/>
    </xf>
    <xf numFmtId="0" fontId="11" fillId="0" borderId="0" xfId="0" applyFont="1" applyAlignment="1">
      <alignment horizontal="centerContinuous" vertical="center"/>
    </xf>
    <xf numFmtId="0" fontId="20" fillId="3" borderId="13" xfId="0" applyFont="1" applyFill="1" applyBorder="1" applyAlignment="1">
      <alignment horizontal="centerContinuous" vertical="center"/>
    </xf>
    <xf numFmtId="0" fontId="20" fillId="3" borderId="14" xfId="0" applyFont="1" applyFill="1" applyBorder="1" applyAlignment="1">
      <alignment horizontal="centerContinuous" vertical="center"/>
    </xf>
    <xf numFmtId="0" fontId="20" fillId="3" borderId="15" xfId="0" applyFont="1" applyFill="1" applyBorder="1" applyAlignment="1">
      <alignment horizontal="centerContinuous" vertical="center"/>
    </xf>
    <xf numFmtId="43" fontId="15" fillId="0" borderId="1" xfId="0" applyNumberFormat="1" applyFont="1" applyBorder="1" applyAlignment="1">
      <alignment horizontal="right" vertical="top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3" fontId="0" fillId="0" borderId="1" xfId="0" applyNumberFormat="1" applyBorder="1" applyAlignment="1">
      <alignment horizontal="center" vertical="center" wrapText="1"/>
    </xf>
    <xf numFmtId="43" fontId="0" fillId="0" borderId="2" xfId="0" applyNumberFormat="1" applyBorder="1" applyAlignment="1">
      <alignment horizontal="center" vertical="center" wrapText="1"/>
    </xf>
    <xf numFmtId="43" fontId="0" fillId="0" borderId="9" xfId="0" applyNumberFormat="1" applyBorder="1" applyAlignment="1">
      <alignment wrapText="1"/>
    </xf>
    <xf numFmtId="43" fontId="0" fillId="0" borderId="6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2" fillId="0" borderId="5" xfId="0" applyNumberFormat="1" applyFont="1" applyBorder="1" applyAlignment="1">
      <alignment horizontal="left"/>
    </xf>
    <xf numFmtId="0" fontId="2" fillId="0" borderId="6" xfId="0" quotePrefix="1" applyFont="1" applyBorder="1" applyAlignment="1">
      <alignment horizontal="center"/>
    </xf>
    <xf numFmtId="43" fontId="0" fillId="0" borderId="1" xfId="0" applyNumberFormat="1" applyBorder="1" applyAlignment="1">
      <alignment horizontal="right" vertical="top"/>
    </xf>
    <xf numFmtId="43" fontId="0" fillId="0" borderId="5" xfId="0" applyNumberFormat="1" applyBorder="1" applyAlignment="1">
      <alignment horizontal="right"/>
    </xf>
    <xf numFmtId="43" fontId="0" fillId="0" borderId="1" xfId="0" applyNumberFormat="1" applyBorder="1" applyAlignment="1">
      <alignment horizontal="right"/>
    </xf>
    <xf numFmtId="43" fontId="0" fillId="0" borderId="5" xfId="0" applyNumberFormat="1" applyBorder="1" applyAlignment="1">
      <alignment wrapText="1"/>
    </xf>
    <xf numFmtId="43" fontId="1" fillId="0" borderId="1" xfId="0" applyNumberFormat="1" applyFont="1" applyBorder="1" applyAlignment="1">
      <alignment horizontal="right"/>
    </xf>
    <xf numFmtId="43" fontId="0" fillId="0" borderId="1" xfId="0" applyNumberFormat="1" applyBorder="1"/>
    <xf numFmtId="43" fontId="0" fillId="0" borderId="1" xfId="1" applyFont="1" applyFill="1" applyBorder="1"/>
    <xf numFmtId="0" fontId="2" fillId="0" borderId="4" xfId="0" quotePrefix="1" applyFont="1" applyBorder="1" applyAlignment="1">
      <alignment horizontal="center"/>
    </xf>
    <xf numFmtId="43" fontId="2" fillId="0" borderId="2" xfId="0" applyNumberFormat="1" applyFont="1" applyBorder="1"/>
    <xf numFmtId="43" fontId="2" fillId="0" borderId="1" xfId="0" applyNumberFormat="1" applyFont="1" applyBorder="1"/>
    <xf numFmtId="0" fontId="2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164" fontId="2" fillId="0" borderId="1" xfId="0" applyNumberFormat="1" applyFont="1" applyBorder="1" applyAlignment="1">
      <alignment horizontal="left"/>
    </xf>
    <xf numFmtId="0" fontId="0" fillId="0" borderId="4" xfId="0" applyBorder="1" applyAlignment="1">
      <alignment horizontal="center"/>
    </xf>
    <xf numFmtId="164" fontId="5" fillId="0" borderId="5" xfId="0" applyNumberFormat="1" applyFont="1" applyBorder="1" applyAlignment="1">
      <alignment horizontal="left"/>
    </xf>
    <xf numFmtId="0" fontId="5" fillId="0" borderId="4" xfId="0" quotePrefix="1" applyFont="1" applyBorder="1" applyAlignment="1">
      <alignment horizontal="center"/>
    </xf>
    <xf numFmtId="43" fontId="2" fillId="0" borderId="0" xfId="0" applyNumberFormat="1" applyFont="1"/>
    <xf numFmtId="43" fontId="0" fillId="0" borderId="3" xfId="0" applyNumberFormat="1" applyBorder="1" applyAlignment="1">
      <alignment horizontal="right"/>
    </xf>
    <xf numFmtId="43" fontId="0" fillId="0" borderId="0" xfId="0" applyNumberFormat="1"/>
    <xf numFmtId="0" fontId="2" fillId="0" borderId="12" xfId="0" applyFont="1" applyBorder="1" applyAlignment="1">
      <alignment horizontal="center"/>
    </xf>
    <xf numFmtId="43" fontId="0" fillId="0" borderId="0" xfId="0" applyNumberFormat="1" applyAlignment="1">
      <alignment horizontal="right"/>
    </xf>
    <xf numFmtId="0" fontId="19" fillId="4" borderId="14" xfId="0" applyFont="1" applyFill="1" applyBorder="1" applyAlignment="1">
      <alignment horizontal="center"/>
    </xf>
    <xf numFmtId="0" fontId="19" fillId="4" borderId="15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/>
    </xf>
    <xf numFmtId="0" fontId="10" fillId="5" borderId="10" xfId="0" applyFont="1" applyFill="1" applyBorder="1" applyAlignment="1">
      <alignment horizontal="center"/>
    </xf>
    <xf numFmtId="43" fontId="2" fillId="0" borderId="4" xfId="0" applyNumberFormat="1" applyFont="1" applyBorder="1" applyAlignment="1">
      <alignment horizontal="right"/>
    </xf>
    <xf numFmtId="43" fontId="2" fillId="0" borderId="5" xfId="0" applyNumberFormat="1" applyFont="1" applyBorder="1" applyAlignment="1">
      <alignment horizontal="right"/>
    </xf>
    <xf numFmtId="0" fontId="12" fillId="3" borderId="0" xfId="0" applyFont="1" applyFill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right"/>
    </xf>
    <xf numFmtId="43" fontId="2" fillId="0" borderId="4" xfId="0" applyNumberFormat="1" applyFont="1" applyBorder="1"/>
    <xf numFmtId="43" fontId="2" fillId="0" borderId="5" xfId="0" applyNumberFormat="1" applyFont="1" applyBorder="1"/>
  </cellXfs>
  <cellStyles count="5">
    <cellStyle name="40% - Accent3 2" xfId="4" xr:uid="{CAB88D7A-8202-46FA-8E99-1A9A19CB7A39}"/>
    <cellStyle name="Comma" xfId="1" builtinId="3"/>
    <cellStyle name="Hyperlink" xfId="2" builtinId="8"/>
    <cellStyle name="Normal" xfId="0" builtinId="0"/>
    <cellStyle name="Normal 2" xfId="3" xr:uid="{420EB723-2504-4A4A-A309-EDF90DA222FE}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00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35" formatCode="_(* #,##0.00_);_(* \(#,##0.00\);_(* &quot;-&quot;??_);_(@_)"/>
      <fill>
        <patternFill patternType="none">
          <fgColor indexed="64"/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z val="12"/>
        <color rgb="FF454545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00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auto="1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3" Type="http://schemas.openxmlformats.org/officeDocument/2006/relationships/image" Target="../media/image6.emf"/><Relationship Id="rId7" Type="http://schemas.openxmlformats.org/officeDocument/2006/relationships/image" Target="../media/image2.emf"/><Relationship Id="rId2" Type="http://schemas.openxmlformats.org/officeDocument/2006/relationships/image" Target="../media/image7.emf"/><Relationship Id="rId1" Type="http://schemas.openxmlformats.org/officeDocument/2006/relationships/image" Target="../media/image8.emf"/><Relationship Id="rId6" Type="http://schemas.openxmlformats.org/officeDocument/2006/relationships/image" Target="../media/image3.emf"/><Relationship Id="rId5" Type="http://schemas.openxmlformats.org/officeDocument/2006/relationships/image" Target="../media/image4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9</xdr:row>
          <xdr:rowOff>95250</xdr:rowOff>
        </xdr:from>
        <xdr:to>
          <xdr:col>5</xdr:col>
          <xdr:colOff>19050</xdr:colOff>
          <xdr:row>10</xdr:row>
          <xdr:rowOff>171450</xdr:rowOff>
        </xdr:to>
        <xdr:sp macro="" textlink="">
          <xdr:nvSpPr>
            <xdr:cNvPr id="1039" name="CheckBox1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2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10</xdr:row>
          <xdr:rowOff>127000</xdr:rowOff>
        </xdr:from>
        <xdr:to>
          <xdr:col>5</xdr:col>
          <xdr:colOff>450850</xdr:colOff>
          <xdr:row>12</xdr:row>
          <xdr:rowOff>12700</xdr:rowOff>
        </xdr:to>
        <xdr:sp macro="" textlink="">
          <xdr:nvSpPr>
            <xdr:cNvPr id="1040" name="CheckBox2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2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12</xdr:row>
          <xdr:rowOff>0</xdr:rowOff>
        </xdr:from>
        <xdr:to>
          <xdr:col>6</xdr:col>
          <xdr:colOff>304800</xdr:colOff>
          <xdr:row>13</xdr:row>
          <xdr:rowOff>76200</xdr:rowOff>
        </xdr:to>
        <xdr:sp macro="" textlink="">
          <xdr:nvSpPr>
            <xdr:cNvPr id="1042" name="CheckBox3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2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13</xdr:row>
          <xdr:rowOff>19050</xdr:rowOff>
        </xdr:from>
        <xdr:to>
          <xdr:col>3</xdr:col>
          <xdr:colOff>457200</xdr:colOff>
          <xdr:row>14</xdr:row>
          <xdr:rowOff>95250</xdr:rowOff>
        </xdr:to>
        <xdr:sp macro="" textlink="">
          <xdr:nvSpPr>
            <xdr:cNvPr id="1044" name="CheckBox4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2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15</xdr:row>
          <xdr:rowOff>95250</xdr:rowOff>
        </xdr:from>
        <xdr:to>
          <xdr:col>9</xdr:col>
          <xdr:colOff>107950</xdr:colOff>
          <xdr:row>16</xdr:row>
          <xdr:rowOff>171450</xdr:rowOff>
        </xdr:to>
        <xdr:sp macro="" textlink="">
          <xdr:nvSpPr>
            <xdr:cNvPr id="1046" name="CheckBox5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2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16</xdr:row>
          <xdr:rowOff>127000</xdr:rowOff>
        </xdr:from>
        <xdr:to>
          <xdr:col>8</xdr:col>
          <xdr:colOff>317500</xdr:colOff>
          <xdr:row>18</xdr:row>
          <xdr:rowOff>12700</xdr:rowOff>
        </xdr:to>
        <xdr:sp macro="" textlink="">
          <xdr:nvSpPr>
            <xdr:cNvPr id="1047" name="CheckBox6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2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17</xdr:row>
          <xdr:rowOff>152400</xdr:rowOff>
        </xdr:from>
        <xdr:to>
          <xdr:col>8</xdr:col>
          <xdr:colOff>184150</xdr:colOff>
          <xdr:row>19</xdr:row>
          <xdr:rowOff>38100</xdr:rowOff>
        </xdr:to>
        <xdr:sp macro="" textlink="">
          <xdr:nvSpPr>
            <xdr:cNvPr id="1048" name="CheckBox7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2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14</xdr:row>
          <xdr:rowOff>50800</xdr:rowOff>
        </xdr:from>
        <xdr:to>
          <xdr:col>9</xdr:col>
          <xdr:colOff>146050</xdr:colOff>
          <xdr:row>15</xdr:row>
          <xdr:rowOff>127000</xdr:rowOff>
        </xdr:to>
        <xdr:sp macro="" textlink="">
          <xdr:nvSpPr>
            <xdr:cNvPr id="1050" name="CheckBox8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2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E8D6B40-13CA-427D-8DF7-BFAADD08F9EA}" name="FinalAllocation" displayName="FinalAllocation" ref="A1:O261" totalsRowShown="0" headerRowDxfId="18" dataDxfId="16" headerRowBorderDxfId="17" tableBorderDxfId="15">
  <autoFilter ref="A1:O261" xr:uid="{EA1D3824-DC97-4AB2-8947-6DE60672C1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732C2D06-A792-4B69-920E-7B544597FDA2}" name="LEA/District" dataDxfId="14"/>
    <tableColumn id="2" xr3:uid="{72737F48-7C65-4AEA-99E3-7C463E682273}" name="UEI" dataDxfId="13"/>
    <tableColumn id="10" xr3:uid="{01AB98B6-F610-440A-A220-E41CCA2C8DF8}" name="MOE 2024/2025 AFR" dataDxfId="12"/>
    <tableColumn id="3" xr3:uid="{02C06266-4F65-4145-BE8F-18E6A3C544E9}" name="Required CCEIS Carryover (267)" dataDxfId="11"/>
    <tableColumn id="18" xr3:uid="{F5954F76-C0FF-4EDE-9A23-4BF819B2A7A0}" name="Required CCEIS Current FY (269)" dataDxfId="10"/>
    <tableColumn id="14" xr3:uid="{B6DE6DF9-18E5-422E-99BA-B4E8A9424577}" name=" CCEIS Required/Not Required " dataDxfId="9">
      <calculatedColumnFormula>IF(G2=0,"Not Required","Required")</calculatedColumnFormula>
    </tableColumn>
    <tableColumn id="9" xr3:uid="{90A1C0C7-9BBE-424A-999A-1FFA793185DA}" name="CCEIS Total" dataDxfId="8"/>
    <tableColumn id="16" xr3:uid="{FDFA95DD-CB3A-4F2F-AAD0-C6F1023FA579}" name="Required PSPS Carryover (266)" dataDxfId="7"/>
    <tableColumn id="4" xr3:uid="{AEB736E4-C27E-46E8-AA94-592D35A672F2}" name="Required PSPS Current FY (268)" dataDxfId="6"/>
    <tableColumn id="20" xr3:uid="{02D321BB-0DD5-4311-9C36-F6BE029E6B78}" name="6702 PSPS Total" dataDxfId="5">
      <calculatedColumnFormula>FinalAllocation[[#This Row],[Required PSPS Carryover (266)]]+FinalAllocation[[#This Row],[Required PSPS Current FY (268)]]</calculatedColumnFormula>
    </tableColumn>
    <tableColumn id="7" xr3:uid="{C387AC94-FB5F-46E8-B5C0-3CFAB9DEEDEB}" name="6702 Budget Total" dataDxfId="4" dataCellStyle="Comma"/>
    <tableColumn id="5" xr3:uid="{D56B0DBE-EED2-4432-A0CD-CE94797F42E0}" name="6710 EC PSPS Total" dataDxfId="3"/>
    <tableColumn id="8" xr3:uid="{0E03617F-ADCC-4B32-A736-B7190FFC9F18}" name="6710 Budget Total" dataDxfId="2" dataCellStyle="Comma"/>
    <tableColumn id="11" xr3:uid="{CE0AA6EF-2E00-4989-B776-AC42A366B57E}" name="2260 Budget Total" dataDxfId="1"/>
    <tableColumn id="15" xr3:uid="{DE8F2350-1042-46DF-8AB6-6547366FEEE1}" name="LEA/District2" dataDxfId="0">
      <calculatedColumnFormula>FinalAllocation[[#This Row],[LEA/District]]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5.emf"/><Relationship Id="rId18" Type="http://schemas.openxmlformats.org/officeDocument/2006/relationships/control" Target="../activeX/activeX8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image" Target="../media/image7.emf"/><Relationship Id="rId2" Type="http://schemas.openxmlformats.org/officeDocument/2006/relationships/drawing" Target="../drawings/drawing1.xml"/><Relationship Id="rId16" Type="http://schemas.openxmlformats.org/officeDocument/2006/relationships/control" Target="../activeX/activeX7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control" Target="../activeX/activeX4.xml"/><Relationship Id="rId19" Type="http://schemas.openxmlformats.org/officeDocument/2006/relationships/image" Target="../media/image8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566BD-E338-43C8-A850-FE077F1113FD}">
  <sheetPr codeName="Sheet2">
    <tabColor rgb="FFC00000"/>
  </sheetPr>
  <dimension ref="A1:T26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4.5" x14ac:dyDescent="0.35"/>
  <cols>
    <col min="1" max="1" width="56.453125" bestFit="1" customWidth="1"/>
    <col min="2" max="2" width="18.81640625" customWidth="1"/>
    <col min="3" max="3" width="19.26953125" style="65" customWidth="1"/>
    <col min="4" max="4" width="17.1796875" customWidth="1"/>
    <col min="5" max="6" width="15.7265625" style="65" customWidth="1"/>
    <col min="7" max="7" width="17.1796875" style="65" customWidth="1"/>
    <col min="8" max="14" width="15.7265625" style="65" customWidth="1"/>
    <col min="15" max="15" width="71.54296875" style="65" bestFit="1" customWidth="1"/>
    <col min="16" max="17" width="57.54296875" bestFit="1" customWidth="1"/>
    <col min="18" max="18" width="29.26953125" customWidth="1"/>
    <col min="19" max="19" width="19.453125" customWidth="1"/>
    <col min="20" max="20" width="57.54296875" style="1" bestFit="1" customWidth="1"/>
  </cols>
  <sheetData>
    <row r="1" spans="1:20" s="41" customFormat="1" ht="43.5" x14ac:dyDescent="0.35">
      <c r="A1" s="34" t="s">
        <v>256</v>
      </c>
      <c r="B1" s="35" t="s">
        <v>0</v>
      </c>
      <c r="C1" s="36" t="s">
        <v>549</v>
      </c>
      <c r="D1" s="37" t="s">
        <v>525</v>
      </c>
      <c r="E1" s="37" t="s">
        <v>526</v>
      </c>
      <c r="F1" s="38" t="s">
        <v>516</v>
      </c>
      <c r="G1" s="37" t="s">
        <v>524</v>
      </c>
      <c r="H1" s="37" t="s">
        <v>527</v>
      </c>
      <c r="I1" s="37" t="s">
        <v>528</v>
      </c>
      <c r="J1" s="37" t="s">
        <v>541</v>
      </c>
      <c r="K1" s="37" t="s">
        <v>508</v>
      </c>
      <c r="L1" s="37" t="s">
        <v>540</v>
      </c>
      <c r="M1" s="37" t="s">
        <v>509</v>
      </c>
      <c r="N1" s="39" t="s">
        <v>510</v>
      </c>
      <c r="O1" s="40" t="s">
        <v>506</v>
      </c>
    </row>
    <row r="2" spans="1:20" ht="15.5" x14ac:dyDescent="0.35">
      <c r="A2" s="42" t="s">
        <v>522</v>
      </c>
      <c r="B2" s="43" t="s">
        <v>523</v>
      </c>
      <c r="C2" s="44">
        <v>2008590.66</v>
      </c>
      <c r="D2" s="45">
        <v>12362.56</v>
      </c>
      <c r="E2" s="46">
        <v>66367.8</v>
      </c>
      <c r="F2" s="47" t="str">
        <f t="shared" ref="F2" si="0">IF(G2=0,"Not Required","Required")</f>
        <v>Required</v>
      </c>
      <c r="G2" s="48">
        <f>FinalAllocation[[#This Row],[Required CCEIS Carryover (267)]]+FinalAllocation[[#This Row],[Required CCEIS Current FY (269)]]</f>
        <v>78730.36</v>
      </c>
      <c r="H2" s="49">
        <v>4279.76</v>
      </c>
      <c r="I2" s="49">
        <v>10670.1</v>
      </c>
      <c r="J2" s="46">
        <f>FinalAllocation[[#This Row],[Required PSPS Carryover (266)]]+FinalAllocation[[#This Row],[Required PSPS Current FY (268)]]</f>
        <v>14949.86</v>
      </c>
      <c r="K2" s="49">
        <v>523309.8</v>
      </c>
      <c r="L2" s="49">
        <v>577.75</v>
      </c>
      <c r="M2" s="49">
        <v>14933.98</v>
      </c>
      <c r="N2" s="50">
        <v>58324.53</v>
      </c>
      <c r="O2" s="42" t="str">
        <f>FinalAllocation[[#This Row],[LEA/District]]</f>
        <v>9999   SAMPLE DISTRICT</v>
      </c>
      <c r="T2"/>
    </row>
    <row r="3" spans="1:20" ht="15.5" x14ac:dyDescent="0.35">
      <c r="A3" s="42" t="s">
        <v>257</v>
      </c>
      <c r="B3" s="51" t="s">
        <v>1</v>
      </c>
      <c r="C3" s="33">
        <v>958203.51</v>
      </c>
      <c r="D3" s="52"/>
      <c r="E3" s="52">
        <v>0</v>
      </c>
      <c r="F3" s="47" t="str">
        <f t="shared" ref="F3:F64" si="1">IF(G3=0,"Not Required","Required")</f>
        <v>Not Required</v>
      </c>
      <c r="G3" s="48">
        <f>FinalAllocation[[#This Row],[Required CCEIS Carryover (267)]]+FinalAllocation[[#This Row],[Required CCEIS Current FY (269)]]</f>
        <v>0</v>
      </c>
      <c r="H3" s="52">
        <v>0</v>
      </c>
      <c r="I3" s="22">
        <v>1763.0551999999998</v>
      </c>
      <c r="J3" s="46">
        <f>FinalAllocation[[#This Row],[Required PSPS Carryover (266)]]+FinalAllocation[[#This Row],[Required PSPS Current FY (268)]]</f>
        <v>1763.0551999999998</v>
      </c>
      <c r="K3" s="53">
        <v>318616.13999999996</v>
      </c>
      <c r="L3" s="22">
        <v>0</v>
      </c>
      <c r="M3" s="53">
        <v>12471.54</v>
      </c>
      <c r="N3" s="53">
        <v>107079.67</v>
      </c>
      <c r="O3" s="42" t="str">
        <f>FinalAllocation[[#This Row],[LEA/District]]</f>
        <v>0101   DEWITT</v>
      </c>
      <c r="T3"/>
    </row>
    <row r="4" spans="1:20" ht="15.5" x14ac:dyDescent="0.35">
      <c r="A4" s="42" t="s">
        <v>258</v>
      </c>
      <c r="B4" s="51" t="s">
        <v>2</v>
      </c>
      <c r="C4" s="33">
        <v>984232.34</v>
      </c>
      <c r="D4" s="52">
        <v>2551.2274999999936</v>
      </c>
      <c r="E4" s="52">
        <v>0</v>
      </c>
      <c r="F4" s="47" t="str">
        <f t="shared" si="1"/>
        <v>Required</v>
      </c>
      <c r="G4" s="48">
        <f>FinalAllocation[[#This Row],[Required CCEIS Carryover (267)]]+FinalAllocation[[#This Row],[Required CCEIS Current FY (269)]]</f>
        <v>2551.2274999999936</v>
      </c>
      <c r="H4" s="52">
        <v>8664.5306010762488</v>
      </c>
      <c r="I4" s="22">
        <v>14583.638252427183</v>
      </c>
      <c r="J4" s="46">
        <f>FinalAllocation[[#This Row],[Required PSPS Carryover (266)]]+FinalAllocation[[#This Row],[Required PSPS Current FY (268)]]</f>
        <v>23248.168853503434</v>
      </c>
      <c r="K4" s="53">
        <v>511806.51</v>
      </c>
      <c r="L4" s="22">
        <v>411.64134615384614</v>
      </c>
      <c r="M4" s="53">
        <v>21405.35</v>
      </c>
      <c r="N4" s="53">
        <v>105355.92</v>
      </c>
      <c r="O4" s="42" t="str">
        <f>FinalAllocation[[#This Row],[LEA/District]]</f>
        <v>0104   STUTTGART</v>
      </c>
      <c r="T4"/>
    </row>
    <row r="5" spans="1:20" ht="15.5" x14ac:dyDescent="0.35">
      <c r="A5" s="42" t="s">
        <v>259</v>
      </c>
      <c r="B5" s="51" t="s">
        <v>3</v>
      </c>
      <c r="C5" s="33">
        <v>1259403.71</v>
      </c>
      <c r="D5" s="52">
        <v>0</v>
      </c>
      <c r="E5" s="52">
        <v>0</v>
      </c>
      <c r="F5" s="47" t="str">
        <f t="shared" si="1"/>
        <v>Not Required</v>
      </c>
      <c r="G5" s="48">
        <f>FinalAllocation[[#This Row],[Required CCEIS Carryover (267)]]+FinalAllocation[[#This Row],[Required CCEIS Current FY (269)]]</f>
        <v>0</v>
      </c>
      <c r="H5" s="52">
        <v>6797.3907920792071</v>
      </c>
      <c r="I5" s="22">
        <v>2113.8407881773401</v>
      </c>
      <c r="J5" s="46">
        <f>FinalAllocation[[#This Row],[Required PSPS Carryover (266)]]+FinalAllocation[[#This Row],[Required PSPS Current FY (268)]]</f>
        <v>8911.2315802565463</v>
      </c>
      <c r="K5" s="53">
        <v>457995.66</v>
      </c>
      <c r="L5" s="22">
        <v>0</v>
      </c>
      <c r="M5" s="53">
        <v>32263.4</v>
      </c>
      <c r="N5" s="53">
        <v>156334.59</v>
      </c>
      <c r="O5" s="42" t="str">
        <f>FinalAllocation[[#This Row],[LEA/District]]</f>
        <v>0201   CROSSETT</v>
      </c>
      <c r="T5"/>
    </row>
    <row r="6" spans="1:20" ht="15.5" x14ac:dyDescent="0.35">
      <c r="A6" s="42" t="s">
        <v>260</v>
      </c>
      <c r="B6" s="54" t="s">
        <v>4</v>
      </c>
      <c r="C6" s="33">
        <v>747911.61</v>
      </c>
      <c r="D6" s="52">
        <v>0</v>
      </c>
      <c r="E6" s="52">
        <v>71779.907999999996</v>
      </c>
      <c r="F6" s="47" t="str">
        <f t="shared" si="1"/>
        <v>Required</v>
      </c>
      <c r="G6" s="48">
        <f>FinalAllocation[[#This Row],[Required CCEIS Carryover (267)]]+FinalAllocation[[#This Row],[Required CCEIS Current FY (269)]]</f>
        <v>71779.907999999996</v>
      </c>
      <c r="H6" s="52">
        <v>0</v>
      </c>
      <c r="I6" s="22">
        <v>2311.5060204081633</v>
      </c>
      <c r="J6" s="46">
        <f>FinalAllocation[[#This Row],[Required PSPS Carryover (266)]]+FinalAllocation[[#This Row],[Required PSPS Current FY (268)]]</f>
        <v>2311.5060204081633</v>
      </c>
      <c r="K6" s="53">
        <v>506055.58</v>
      </c>
      <c r="L6" s="22">
        <v>0</v>
      </c>
      <c r="M6" s="53">
        <v>25477.54</v>
      </c>
      <c r="N6" s="53">
        <v>130845.25</v>
      </c>
      <c r="O6" s="42" t="str">
        <f>FinalAllocation[[#This Row],[LEA/District]]</f>
        <v>0203   HAMBURG</v>
      </c>
      <c r="T6"/>
    </row>
    <row r="7" spans="1:20" ht="15.5" x14ac:dyDescent="0.35">
      <c r="A7" s="42" t="s">
        <v>261</v>
      </c>
      <c r="B7" s="51" t="s">
        <v>5</v>
      </c>
      <c r="C7" s="33">
        <v>498551.24</v>
      </c>
      <c r="D7" s="52">
        <v>0</v>
      </c>
      <c r="E7" s="52">
        <v>0</v>
      </c>
      <c r="F7" s="47" t="str">
        <f t="shared" si="1"/>
        <v>Not Required</v>
      </c>
      <c r="G7" s="48">
        <f>FinalAllocation[[#This Row],[Required CCEIS Carryover (267)]]+FinalAllocation[[#This Row],[Required CCEIS Current FY (269)]]</f>
        <v>0</v>
      </c>
      <c r="H7" s="52">
        <v>0</v>
      </c>
      <c r="I7" s="22">
        <v>0</v>
      </c>
      <c r="J7" s="46">
        <f>FinalAllocation[[#This Row],[Required PSPS Carryover (266)]]+FinalAllocation[[#This Row],[Required PSPS Current FY (268)]]</f>
        <v>0</v>
      </c>
      <c r="K7" s="53">
        <v>183216.39</v>
      </c>
      <c r="L7" s="22">
        <v>0</v>
      </c>
      <c r="M7" s="53">
        <v>8781.67</v>
      </c>
      <c r="N7" s="53">
        <v>32286.49</v>
      </c>
      <c r="O7" s="42" t="str">
        <f>FinalAllocation[[#This Row],[LEA/District]]</f>
        <v>0302   COTTER</v>
      </c>
      <c r="T7"/>
    </row>
    <row r="8" spans="1:20" ht="15.5" x14ac:dyDescent="0.35">
      <c r="A8" s="42" t="s">
        <v>262</v>
      </c>
      <c r="B8" s="51" t="s">
        <v>6</v>
      </c>
      <c r="C8" s="33">
        <v>4128968.14</v>
      </c>
      <c r="D8" s="52">
        <v>0</v>
      </c>
      <c r="E8" s="52">
        <v>0</v>
      </c>
      <c r="F8" s="47" t="str">
        <f t="shared" si="1"/>
        <v>Not Required</v>
      </c>
      <c r="G8" s="48">
        <f>FinalAllocation[[#This Row],[Required CCEIS Carryover (267)]]+FinalAllocation[[#This Row],[Required CCEIS Current FY (269)]]</f>
        <v>0</v>
      </c>
      <c r="H8" s="52">
        <v>13055.203612565443</v>
      </c>
      <c r="I8" s="22">
        <v>17143.854745166958</v>
      </c>
      <c r="J8" s="46">
        <f>FinalAllocation[[#This Row],[Required PSPS Carryover (266)]]+FinalAllocation[[#This Row],[Required PSPS Current FY (268)]]</f>
        <v>30199.0583577324</v>
      </c>
      <c r="K8" s="53">
        <v>937811.16999999993</v>
      </c>
      <c r="L8" s="22">
        <v>0</v>
      </c>
      <c r="M8" s="53">
        <v>40022.82</v>
      </c>
      <c r="N8" s="53">
        <v>181823.92</v>
      </c>
      <c r="O8" s="42" t="str">
        <f>FinalAllocation[[#This Row],[LEA/District]]</f>
        <v>0303   MOUNTAIN HOME</v>
      </c>
      <c r="T8"/>
    </row>
    <row r="9" spans="1:20" ht="15.5" x14ac:dyDescent="0.35">
      <c r="A9" s="42" t="s">
        <v>263</v>
      </c>
      <c r="B9" s="54" t="s">
        <v>7</v>
      </c>
      <c r="C9" s="33">
        <v>332970</v>
      </c>
      <c r="D9" s="52">
        <v>0</v>
      </c>
      <c r="E9" s="52">
        <v>0</v>
      </c>
      <c r="F9" s="47" t="str">
        <f t="shared" si="1"/>
        <v>Not Required</v>
      </c>
      <c r="G9" s="48">
        <f>FinalAllocation[[#This Row],[Required CCEIS Carryover (267)]]+FinalAllocation[[#This Row],[Required CCEIS Current FY (269)]]</f>
        <v>0</v>
      </c>
      <c r="H9" s="52">
        <v>0</v>
      </c>
      <c r="I9" s="22">
        <v>0</v>
      </c>
      <c r="J9" s="46">
        <f>FinalAllocation[[#This Row],[Required PSPS Carryover (266)]]+FinalAllocation[[#This Row],[Required PSPS Current FY (268)]]</f>
        <v>0</v>
      </c>
      <c r="K9" s="53">
        <v>192283.98</v>
      </c>
      <c r="L9" s="22">
        <v>0</v>
      </c>
      <c r="M9" s="53">
        <v>15951.380000000001</v>
      </c>
      <c r="N9" s="53">
        <v>37384.35</v>
      </c>
      <c r="O9" s="42" t="str">
        <f>FinalAllocation[[#This Row],[LEA/District]]</f>
        <v>0304   NORFORK</v>
      </c>
      <c r="T9"/>
    </row>
    <row r="10" spans="1:20" ht="15.5" x14ac:dyDescent="0.35">
      <c r="A10" s="42" t="s">
        <v>264</v>
      </c>
      <c r="B10" s="51" t="s">
        <v>8</v>
      </c>
      <c r="C10" s="33">
        <v>19834142.829999998</v>
      </c>
      <c r="D10" s="52">
        <v>0</v>
      </c>
      <c r="E10" s="52">
        <v>0</v>
      </c>
      <c r="F10" s="47" t="str">
        <f t="shared" si="1"/>
        <v>Not Required</v>
      </c>
      <c r="G10" s="48">
        <f>FinalAllocation[[#This Row],[Required CCEIS Carryover (267)]]+FinalAllocation[[#This Row],[Required CCEIS Current FY (269)]]</f>
        <v>0</v>
      </c>
      <c r="H10" s="52">
        <v>88433.706977177455</v>
      </c>
      <c r="I10" s="22">
        <v>96780.79550359711</v>
      </c>
      <c r="J10" s="46">
        <f>FinalAllocation[[#This Row],[Required PSPS Carryover (266)]]+FinalAllocation[[#This Row],[Required PSPS Current FY (268)]]</f>
        <v>185214.50248077456</v>
      </c>
      <c r="K10" s="53">
        <v>4268166.24</v>
      </c>
      <c r="L10" s="22">
        <v>0</v>
      </c>
      <c r="M10" s="53">
        <v>109749.35</v>
      </c>
      <c r="N10" s="53">
        <v>516583.87</v>
      </c>
      <c r="O10" s="42" t="str">
        <f>FinalAllocation[[#This Row],[LEA/District]]</f>
        <v>0401   BENTONVILLE</v>
      </c>
      <c r="T10"/>
    </row>
    <row r="11" spans="1:20" ht="15.5" x14ac:dyDescent="0.35">
      <c r="A11" s="42" t="s">
        <v>265</v>
      </c>
      <c r="B11" s="51" t="s">
        <v>9</v>
      </c>
      <c r="C11" s="33">
        <v>456598.92</v>
      </c>
      <c r="D11" s="52">
        <v>0</v>
      </c>
      <c r="E11" s="52">
        <v>0</v>
      </c>
      <c r="F11" s="47" t="str">
        <f t="shared" si="1"/>
        <v>Not Required</v>
      </c>
      <c r="G11" s="48">
        <f>FinalAllocation[[#This Row],[Required CCEIS Carryover (267)]]+FinalAllocation[[#This Row],[Required CCEIS Current FY (269)]]</f>
        <v>0</v>
      </c>
      <c r="H11" s="52">
        <v>1717.7662499999999</v>
      </c>
      <c r="I11" s="22">
        <v>0</v>
      </c>
      <c r="J11" s="46">
        <f>FinalAllocation[[#This Row],[Required PSPS Carryover (266)]]+FinalAllocation[[#This Row],[Required PSPS Current FY (268)]]</f>
        <v>1717.7662499999999</v>
      </c>
      <c r="K11" s="53">
        <v>215985.56</v>
      </c>
      <c r="L11" s="22">
        <v>0</v>
      </c>
      <c r="M11" s="53">
        <v>5623.0700000000006</v>
      </c>
      <c r="N11" s="53">
        <v>34067.11</v>
      </c>
      <c r="O11" s="42" t="str">
        <f>FinalAllocation[[#This Row],[LEA/District]]</f>
        <v>0402   DECATUR</v>
      </c>
      <c r="T11"/>
    </row>
    <row r="12" spans="1:20" ht="15.5" x14ac:dyDescent="0.35">
      <c r="A12" s="42" t="s">
        <v>266</v>
      </c>
      <c r="B12" s="51" t="s">
        <v>10</v>
      </c>
      <c r="C12" s="33">
        <v>1635770.87</v>
      </c>
      <c r="D12" s="52">
        <v>0</v>
      </c>
      <c r="E12" s="52">
        <v>0</v>
      </c>
      <c r="F12" s="47" t="str">
        <f t="shared" si="1"/>
        <v>Not Required</v>
      </c>
      <c r="G12" s="48">
        <f>FinalAllocation[[#This Row],[Required CCEIS Carryover (267)]]+FinalAllocation[[#This Row],[Required CCEIS Current FY (269)]]</f>
        <v>0</v>
      </c>
      <c r="H12" s="52">
        <v>1624.8025475285172</v>
      </c>
      <c r="I12" s="22">
        <v>19365.410103448277</v>
      </c>
      <c r="J12" s="46">
        <f>FinalAllocation[[#This Row],[Required PSPS Carryover (266)]]+FinalAllocation[[#This Row],[Required PSPS Current FY (268)]]</f>
        <v>20990.212650976795</v>
      </c>
      <c r="K12" s="53">
        <v>636651.69999999995</v>
      </c>
      <c r="L12" s="22">
        <v>0</v>
      </c>
      <c r="M12" s="53">
        <v>22000.78</v>
      </c>
      <c r="N12" s="53">
        <v>53060.7</v>
      </c>
      <c r="O12" s="42" t="str">
        <f>FinalAllocation[[#This Row],[LEA/District]]</f>
        <v>0403   GENTRY</v>
      </c>
      <c r="T12"/>
    </row>
    <row r="13" spans="1:20" ht="15.5" x14ac:dyDescent="0.35">
      <c r="A13" s="42" t="s">
        <v>267</v>
      </c>
      <c r="B13" s="54" t="s">
        <v>11</v>
      </c>
      <c r="C13" s="33">
        <v>1870097.99</v>
      </c>
      <c r="D13" s="52">
        <v>81530.817999999985</v>
      </c>
      <c r="E13" s="52">
        <v>67137.703500000003</v>
      </c>
      <c r="F13" s="47" t="str">
        <f t="shared" si="1"/>
        <v>Required</v>
      </c>
      <c r="G13" s="48">
        <f>FinalAllocation[[#This Row],[Required CCEIS Carryover (267)]]+FinalAllocation[[#This Row],[Required CCEIS Current FY (269)]]</f>
        <v>148668.52149999997</v>
      </c>
      <c r="H13" s="52">
        <v>11043.35926153846</v>
      </c>
      <c r="I13" s="22">
        <v>10110.679069767442</v>
      </c>
      <c r="J13" s="46">
        <f>FinalAllocation[[#This Row],[Required PSPS Carryover (266)]]+FinalAllocation[[#This Row],[Required PSPS Current FY (268)]]</f>
        <v>21154.038331305903</v>
      </c>
      <c r="K13" s="53">
        <v>472216.26</v>
      </c>
      <c r="L13" s="22">
        <v>0</v>
      </c>
      <c r="M13" s="53">
        <v>22302.41</v>
      </c>
      <c r="N13" s="53">
        <v>45252.45</v>
      </c>
      <c r="O13" s="42" t="str">
        <f>FinalAllocation[[#This Row],[LEA/District]]</f>
        <v>0404   GRAVETTE</v>
      </c>
      <c r="T13"/>
    </row>
    <row r="14" spans="1:20" ht="15.5" x14ac:dyDescent="0.35">
      <c r="A14" s="42" t="s">
        <v>268</v>
      </c>
      <c r="B14" s="51" t="s">
        <v>12</v>
      </c>
      <c r="C14" s="33">
        <v>14466858.890000001</v>
      </c>
      <c r="D14" s="52">
        <v>0</v>
      </c>
      <c r="E14" s="52">
        <v>0</v>
      </c>
      <c r="F14" s="47" t="str">
        <f t="shared" si="1"/>
        <v>Not Required</v>
      </c>
      <c r="G14" s="48">
        <f>FinalAllocation[[#This Row],[Required CCEIS Carryover (267)]]+FinalAllocation[[#This Row],[Required CCEIS Current FY (269)]]</f>
        <v>0</v>
      </c>
      <c r="H14" s="52">
        <v>13081.743839711016</v>
      </c>
      <c r="I14" s="22">
        <v>79670.929193463366</v>
      </c>
      <c r="J14" s="46">
        <f>FinalAllocation[[#This Row],[Required PSPS Carryover (266)]]+FinalAllocation[[#This Row],[Required PSPS Current FY (268)]]</f>
        <v>92752.673033174389</v>
      </c>
      <c r="K14" s="53">
        <v>3859292.3900000006</v>
      </c>
      <c r="L14" s="22">
        <v>3776.5374857142851</v>
      </c>
      <c r="M14" s="53">
        <v>111289.51999999999</v>
      </c>
      <c r="N14" s="53">
        <v>390836.47999999998</v>
      </c>
      <c r="O14" s="42" t="str">
        <f>FinalAllocation[[#This Row],[LEA/District]]</f>
        <v>0405   ROGERS</v>
      </c>
      <c r="T14"/>
    </row>
    <row r="15" spans="1:20" ht="15.5" x14ac:dyDescent="0.35">
      <c r="A15" s="42" t="s">
        <v>269</v>
      </c>
      <c r="B15" s="51" t="s">
        <v>13</v>
      </c>
      <c r="C15" s="33">
        <v>5310096.6500000004</v>
      </c>
      <c r="D15" s="52">
        <v>0</v>
      </c>
      <c r="E15" s="52">
        <v>0</v>
      </c>
      <c r="F15" s="47" t="str">
        <f t="shared" si="1"/>
        <v>Not Required</v>
      </c>
      <c r="G15" s="48">
        <f>FinalAllocation[[#This Row],[Required CCEIS Carryover (267)]]+FinalAllocation[[#This Row],[Required CCEIS Current FY (269)]]</f>
        <v>0</v>
      </c>
      <c r="H15" s="52">
        <v>16928.079519999999</v>
      </c>
      <c r="I15" s="22">
        <v>19831.02559241706</v>
      </c>
      <c r="J15" s="46">
        <f>FinalAllocation[[#This Row],[Required PSPS Carryover (266)]]+FinalAllocation[[#This Row],[Required PSPS Current FY (268)]]</f>
        <v>36759.105112417063</v>
      </c>
      <c r="K15" s="53">
        <v>1005823.05</v>
      </c>
      <c r="L15" s="22">
        <v>0</v>
      </c>
      <c r="M15" s="53">
        <v>27480.93</v>
      </c>
      <c r="N15" s="53">
        <v>142740.28</v>
      </c>
      <c r="O15" s="42" t="str">
        <f>FinalAllocation[[#This Row],[LEA/District]]</f>
        <v>0406   SILOAM SPRINGS</v>
      </c>
      <c r="T15"/>
    </row>
    <row r="16" spans="1:20" ht="15.5" x14ac:dyDescent="0.35">
      <c r="A16" s="42" t="s">
        <v>270</v>
      </c>
      <c r="B16" s="54" t="s">
        <v>14</v>
      </c>
      <c r="C16" s="33">
        <v>2352124.9900000002</v>
      </c>
      <c r="D16" s="52">
        <v>0</v>
      </c>
      <c r="E16" s="52">
        <v>0</v>
      </c>
      <c r="F16" s="47" t="str">
        <f t="shared" si="1"/>
        <v>Not Required</v>
      </c>
      <c r="G16" s="48">
        <f>FinalAllocation[[#This Row],[Required CCEIS Carryover (267)]]+FinalAllocation[[#This Row],[Required CCEIS Current FY (269)]]</f>
        <v>0</v>
      </c>
      <c r="H16" s="52">
        <v>175.01415540540529</v>
      </c>
      <c r="I16" s="22">
        <v>4913.6862420382158</v>
      </c>
      <c r="J16" s="46">
        <f>FinalAllocation[[#This Row],[Required PSPS Carryover (266)]]+FinalAllocation[[#This Row],[Required PSPS Current FY (268)]]</f>
        <v>5088.7003974436211</v>
      </c>
      <c r="K16" s="53">
        <v>660476.82999999996</v>
      </c>
      <c r="L16" s="22">
        <v>0</v>
      </c>
      <c r="M16" s="53">
        <v>17577</v>
      </c>
      <c r="N16" s="53">
        <v>49279.38</v>
      </c>
      <c r="O16" s="42" t="str">
        <f>FinalAllocation[[#This Row],[LEA/District]]</f>
        <v>0407   PEA RIDGE</v>
      </c>
      <c r="T16"/>
    </row>
    <row r="17" spans="1:20" ht="15.5" x14ac:dyDescent="0.35">
      <c r="A17" s="42" t="s">
        <v>271</v>
      </c>
      <c r="B17" s="51" t="s">
        <v>15</v>
      </c>
      <c r="C17" s="33">
        <v>304990.31</v>
      </c>
      <c r="D17" s="52">
        <v>0</v>
      </c>
      <c r="E17" s="52">
        <v>0</v>
      </c>
      <c r="F17" s="47" t="str">
        <f t="shared" si="1"/>
        <v>Not Required</v>
      </c>
      <c r="G17" s="48">
        <f>FinalAllocation[[#This Row],[Required CCEIS Carryover (267)]]+FinalAllocation[[#This Row],[Required CCEIS Current FY (269)]]</f>
        <v>0</v>
      </c>
      <c r="H17" s="52">
        <v>0</v>
      </c>
      <c r="I17" s="22">
        <v>0</v>
      </c>
      <c r="J17" s="46">
        <f>FinalAllocation[[#This Row],[Required PSPS Carryover (266)]]+FinalAllocation[[#This Row],[Required PSPS Current FY (268)]]</f>
        <v>0</v>
      </c>
      <c r="K17" s="53">
        <v>242673.12000000002</v>
      </c>
      <c r="L17" s="22"/>
      <c r="M17" s="53">
        <v>6280.5</v>
      </c>
      <c r="N17" s="53">
        <v>34039.519999999997</v>
      </c>
      <c r="O17" s="42" t="str">
        <f>FinalAllocation[[#This Row],[LEA/District]]</f>
        <v>0440   ARKANSAS ARTS ACADEMY</v>
      </c>
      <c r="T17"/>
    </row>
    <row r="18" spans="1:20" ht="15.5" x14ac:dyDescent="0.35">
      <c r="A18" s="42" t="s">
        <v>542</v>
      </c>
      <c r="B18" s="51" t="s">
        <v>16</v>
      </c>
      <c r="C18" s="33">
        <v>277014.75</v>
      </c>
      <c r="D18" s="52">
        <v>0</v>
      </c>
      <c r="E18" s="52">
        <v>0</v>
      </c>
      <c r="F18" s="47" t="str">
        <f t="shared" si="1"/>
        <v>Not Required</v>
      </c>
      <c r="G18" s="48">
        <f>FinalAllocation[[#This Row],[Required CCEIS Carryover (267)]]+FinalAllocation[[#This Row],[Required CCEIS Current FY (269)]]</f>
        <v>0</v>
      </c>
      <c r="H18" s="52">
        <v>0</v>
      </c>
      <c r="I18" s="22">
        <v>0</v>
      </c>
      <c r="J18" s="46">
        <f>FinalAllocation[[#This Row],[Required PSPS Carryover (266)]]+FinalAllocation[[#This Row],[Required PSPS Current FY (268)]]</f>
        <v>0</v>
      </c>
      <c r="K18" s="53">
        <v>348187.39999999997</v>
      </c>
      <c r="L18" s="22">
        <v>0</v>
      </c>
      <c r="M18" s="53">
        <v>12445.580000000002</v>
      </c>
      <c r="N18" s="53">
        <v>8803.24</v>
      </c>
      <c r="O18" s="42" t="str">
        <f>FinalAllocation[[#This Row],[LEA/District]]</f>
        <v>0442  COLLEGE PREPARATORY ACADEMIES OF ARKANSAS</v>
      </c>
      <c r="T18"/>
    </row>
    <row r="19" spans="1:20" ht="15.5" x14ac:dyDescent="0.35">
      <c r="A19" s="42" t="s">
        <v>272</v>
      </c>
      <c r="B19" s="51" t="s">
        <v>17</v>
      </c>
      <c r="C19" s="33">
        <v>2243377.2000000002</v>
      </c>
      <c r="D19" s="52">
        <v>0</v>
      </c>
      <c r="E19" s="52">
        <v>0</v>
      </c>
      <c r="F19" s="47" t="str">
        <f t="shared" si="1"/>
        <v>Not Required</v>
      </c>
      <c r="G19" s="48">
        <f>FinalAllocation[[#This Row],[Required CCEIS Carryover (267)]]+FinalAllocation[[#This Row],[Required CCEIS Current FY (269)]]</f>
        <v>0</v>
      </c>
      <c r="H19" s="52">
        <v>0</v>
      </c>
      <c r="I19" s="22">
        <v>0</v>
      </c>
      <c r="J19" s="46">
        <f>FinalAllocation[[#This Row],[Required PSPS Carryover (266)]]+FinalAllocation[[#This Row],[Required PSPS Current FY (268)]]</f>
        <v>0</v>
      </c>
      <c r="K19" s="53">
        <v>1024897.49</v>
      </c>
      <c r="L19" s="22"/>
      <c r="M19" s="53">
        <v>7449.87</v>
      </c>
      <c r="N19" s="53"/>
      <c r="O19" s="42" t="str">
        <f>FinalAllocation[[#This Row],[LEA/District]]</f>
        <v>0444   ARKANSAS CONNECTIONS ACADEMY</v>
      </c>
      <c r="T19"/>
    </row>
    <row r="20" spans="1:20" ht="15.5" x14ac:dyDescent="0.35">
      <c r="A20" s="42" t="s">
        <v>531</v>
      </c>
      <c r="B20" s="51" t="s">
        <v>532</v>
      </c>
      <c r="C20" s="33">
        <v>79192.78</v>
      </c>
      <c r="D20" s="52">
        <v>0</v>
      </c>
      <c r="E20" s="52">
        <v>0</v>
      </c>
      <c r="F20" s="47" t="str">
        <f t="shared" si="1"/>
        <v>Not Required</v>
      </c>
      <c r="G20" s="48">
        <f>FinalAllocation[[#This Row],[Required CCEIS Carryover (267)]]+FinalAllocation[[#This Row],[Required CCEIS Current FY (269)]]</f>
        <v>0</v>
      </c>
      <c r="H20" s="52">
        <v>0</v>
      </c>
      <c r="I20" s="22">
        <v>0</v>
      </c>
      <c r="J20" s="46">
        <f>FinalAllocation[[#This Row],[Required PSPS Carryover (266)]]+FinalAllocation[[#This Row],[Required PSPS Current FY (268)]]</f>
        <v>0</v>
      </c>
      <c r="K20" s="53">
        <v>26371.489999999998</v>
      </c>
      <c r="L20" s="22"/>
      <c r="M20" s="53"/>
      <c r="N20" s="53"/>
      <c r="O20" s="42" t="str">
        <f>FinalAllocation[[#This Row],[LEA/District]]</f>
        <v>0446   SCHOOL FOR THE ADVANCED STUDIES OF NORTHWEST ARKANSAS</v>
      </c>
      <c r="T20"/>
    </row>
    <row r="21" spans="1:20" ht="15.5" x14ac:dyDescent="0.35">
      <c r="A21" s="42" t="s">
        <v>533</v>
      </c>
      <c r="B21" s="51" t="s">
        <v>534</v>
      </c>
      <c r="C21" s="33">
        <v>61740.52</v>
      </c>
      <c r="D21" s="52">
        <v>0</v>
      </c>
      <c r="E21" s="52">
        <v>0</v>
      </c>
      <c r="F21" s="47" t="str">
        <f t="shared" si="1"/>
        <v>Not Required</v>
      </c>
      <c r="G21" s="48">
        <f>FinalAllocation[[#This Row],[Required CCEIS Carryover (267)]]+FinalAllocation[[#This Row],[Required CCEIS Current FY (269)]]</f>
        <v>0</v>
      </c>
      <c r="H21" s="52">
        <v>0</v>
      </c>
      <c r="I21" s="22">
        <v>0</v>
      </c>
      <c r="J21" s="46">
        <f>FinalAllocation[[#This Row],[Required PSPS Carryover (266)]]+FinalAllocation[[#This Row],[Required PSPS Current FY (268)]]</f>
        <v>0</v>
      </c>
      <c r="K21" s="53">
        <v>21656.350000000002</v>
      </c>
      <c r="L21" s="22"/>
      <c r="M21" s="53"/>
      <c r="N21" s="53"/>
      <c r="O21" s="42" t="str">
        <f>FinalAllocation[[#This Row],[LEA/District]]</f>
        <v>0448   GARFIELD SCHOLARS ACADEMY</v>
      </c>
      <c r="T21"/>
    </row>
    <row r="22" spans="1:20" ht="15.5" x14ac:dyDescent="0.35">
      <c r="A22" s="42" t="s">
        <v>273</v>
      </c>
      <c r="B22" s="51" t="s">
        <v>18</v>
      </c>
      <c r="C22" s="33">
        <v>327965.53000000003</v>
      </c>
      <c r="D22" s="52">
        <v>0</v>
      </c>
      <c r="E22" s="52">
        <v>0</v>
      </c>
      <c r="F22" s="47" t="str">
        <f t="shared" si="1"/>
        <v>Not Required</v>
      </c>
      <c r="G22" s="48">
        <f>FinalAllocation[[#This Row],[Required CCEIS Carryover (267)]]+FinalAllocation[[#This Row],[Required CCEIS Current FY (269)]]</f>
        <v>0</v>
      </c>
      <c r="H22" s="52">
        <v>1400.3137634408602</v>
      </c>
      <c r="I22" s="22">
        <v>1449.3908333333334</v>
      </c>
      <c r="J22" s="46">
        <f>FinalAllocation[[#This Row],[Required PSPS Carryover (266)]]+FinalAllocation[[#This Row],[Required PSPS Current FY (268)]]</f>
        <v>2849.7045967741933</v>
      </c>
      <c r="K22" s="53">
        <v>126187.59000000001</v>
      </c>
      <c r="L22" s="22">
        <v>0</v>
      </c>
      <c r="M22" s="53">
        <v>5753.86</v>
      </c>
      <c r="N22" s="53">
        <v>16992.89</v>
      </c>
      <c r="O22" s="42" t="str">
        <f>FinalAllocation[[#This Row],[LEA/District]]</f>
        <v>0501   ALPENA</v>
      </c>
      <c r="T22"/>
    </row>
    <row r="23" spans="1:20" ht="15.5" x14ac:dyDescent="0.35">
      <c r="A23" s="42" t="s">
        <v>274</v>
      </c>
      <c r="B23" s="54" t="s">
        <v>19</v>
      </c>
      <c r="C23" s="33">
        <v>587686.56999999995</v>
      </c>
      <c r="D23" s="52">
        <v>0</v>
      </c>
      <c r="E23" s="52">
        <v>0</v>
      </c>
      <c r="F23" s="47" t="str">
        <f t="shared" si="1"/>
        <v>Not Required</v>
      </c>
      <c r="G23" s="48">
        <f>FinalAllocation[[#This Row],[Required CCEIS Carryover (267)]]+FinalAllocation[[#This Row],[Required CCEIS Current FY (269)]]</f>
        <v>0</v>
      </c>
      <c r="H23" s="52">
        <v>0</v>
      </c>
      <c r="I23" s="22">
        <v>0</v>
      </c>
      <c r="J23" s="46">
        <f>FinalAllocation[[#This Row],[Required PSPS Carryover (266)]]+FinalAllocation[[#This Row],[Required PSPS Current FY (268)]]</f>
        <v>0</v>
      </c>
      <c r="K23" s="53">
        <v>264716.51999999996</v>
      </c>
      <c r="L23" s="22">
        <v>0</v>
      </c>
      <c r="M23" s="53">
        <v>6383.01</v>
      </c>
      <c r="N23" s="53">
        <v>32286.49</v>
      </c>
      <c r="O23" s="42" t="str">
        <f>FinalAllocation[[#This Row],[LEA/District]]</f>
        <v>0502   BERGMAN</v>
      </c>
      <c r="T23"/>
    </row>
    <row r="24" spans="1:20" ht="15.5" x14ac:dyDescent="0.35">
      <c r="A24" s="42" t="s">
        <v>275</v>
      </c>
      <c r="B24" s="51" t="s">
        <v>20</v>
      </c>
      <c r="C24" s="33">
        <v>2464287.04</v>
      </c>
      <c r="D24" s="52">
        <v>0</v>
      </c>
      <c r="E24" s="52">
        <v>0</v>
      </c>
      <c r="F24" s="47" t="str">
        <f t="shared" si="1"/>
        <v>Not Required</v>
      </c>
      <c r="G24" s="48">
        <f>FinalAllocation[[#This Row],[Required CCEIS Carryover (267)]]+FinalAllocation[[#This Row],[Required CCEIS Current FY (269)]]</f>
        <v>0</v>
      </c>
      <c r="H24" s="52">
        <v>4623.5656570155907</v>
      </c>
      <c r="I24" s="22">
        <v>2947.7585840707961</v>
      </c>
      <c r="J24" s="46">
        <f>FinalAllocation[[#This Row],[Required PSPS Carryover (266)]]+FinalAllocation[[#This Row],[Required PSPS Current FY (268)]]</f>
        <v>7571.3242410863868</v>
      </c>
      <c r="K24" s="53">
        <v>691324.7699999999</v>
      </c>
      <c r="L24" s="22">
        <v>0</v>
      </c>
      <c r="M24" s="53">
        <v>42089.33</v>
      </c>
      <c r="N24" s="53">
        <v>154635.29999999999</v>
      </c>
      <c r="O24" s="42" t="str">
        <f>FinalAllocation[[#This Row],[LEA/District]]</f>
        <v>0503   HARRISON</v>
      </c>
      <c r="T24"/>
    </row>
    <row r="25" spans="1:20" ht="15.5" x14ac:dyDescent="0.35">
      <c r="A25" s="42" t="s">
        <v>276</v>
      </c>
      <c r="B25" s="54" t="s">
        <v>21</v>
      </c>
      <c r="C25" s="33">
        <v>214489.1</v>
      </c>
      <c r="D25" s="52">
        <v>0</v>
      </c>
      <c r="E25" s="52">
        <v>0</v>
      </c>
      <c r="F25" s="47" t="str">
        <f t="shared" si="1"/>
        <v>Not Required</v>
      </c>
      <c r="G25" s="48">
        <f>FinalAllocation[[#This Row],[Required CCEIS Carryover (267)]]+FinalAllocation[[#This Row],[Required CCEIS Current FY (269)]]</f>
        <v>0</v>
      </c>
      <c r="H25" s="52">
        <v>0</v>
      </c>
      <c r="I25" s="22">
        <v>0</v>
      </c>
      <c r="J25" s="46">
        <f>FinalAllocation[[#This Row],[Required PSPS Carryover (266)]]+FinalAllocation[[#This Row],[Required PSPS Current FY (268)]]</f>
        <v>0</v>
      </c>
      <c r="K25" s="53">
        <v>109891.35999999999</v>
      </c>
      <c r="L25" s="22">
        <v>0</v>
      </c>
      <c r="M25" s="53">
        <v>9000.34</v>
      </c>
      <c r="N25" s="53">
        <v>23790.04</v>
      </c>
      <c r="O25" s="42" t="str">
        <f>FinalAllocation[[#This Row],[LEA/District]]</f>
        <v>0504   OMAHA</v>
      </c>
      <c r="T25"/>
    </row>
    <row r="26" spans="1:20" ht="15.5" x14ac:dyDescent="0.35">
      <c r="A26" s="42" t="s">
        <v>277</v>
      </c>
      <c r="B26" s="51" t="s">
        <v>22</v>
      </c>
      <c r="C26" s="33">
        <v>531341.4</v>
      </c>
      <c r="D26" s="52">
        <v>0</v>
      </c>
      <c r="E26" s="52">
        <v>0</v>
      </c>
      <c r="F26" s="47" t="str">
        <f t="shared" si="1"/>
        <v>Not Required</v>
      </c>
      <c r="G26" s="48">
        <f>FinalAllocation[[#This Row],[Required CCEIS Carryover (267)]]+FinalAllocation[[#This Row],[Required CCEIS Current FY (269)]]</f>
        <v>0</v>
      </c>
      <c r="H26" s="52">
        <v>0</v>
      </c>
      <c r="I26" s="22">
        <v>0</v>
      </c>
      <c r="J26" s="46">
        <f>FinalAllocation[[#This Row],[Required PSPS Carryover (266)]]+FinalAllocation[[#This Row],[Required PSPS Current FY (268)]]</f>
        <v>0</v>
      </c>
      <c r="K26" s="53">
        <v>201522.06</v>
      </c>
      <c r="L26" s="22">
        <v>0</v>
      </c>
      <c r="M26" s="53">
        <v>7358.13</v>
      </c>
      <c r="N26" s="53">
        <v>56808.88</v>
      </c>
      <c r="O26" s="42" t="str">
        <f>FinalAllocation[[#This Row],[LEA/District]]</f>
        <v>0505   VALLEY SPRINGS</v>
      </c>
      <c r="T26"/>
    </row>
    <row r="27" spans="1:20" ht="15.5" x14ac:dyDescent="0.35">
      <c r="A27" s="42" t="s">
        <v>278</v>
      </c>
      <c r="B27" s="54" t="s">
        <v>23</v>
      </c>
      <c r="C27" s="33">
        <v>273901.95</v>
      </c>
      <c r="D27" s="52">
        <v>0</v>
      </c>
      <c r="E27" s="52">
        <v>0</v>
      </c>
      <c r="F27" s="47" t="str">
        <f t="shared" si="1"/>
        <v>Not Required</v>
      </c>
      <c r="G27" s="48">
        <f>FinalAllocation[[#This Row],[Required CCEIS Carryover (267)]]+FinalAllocation[[#This Row],[Required CCEIS Current FY (269)]]</f>
        <v>0</v>
      </c>
      <c r="H27" s="52">
        <v>0</v>
      </c>
      <c r="I27" s="22">
        <v>0</v>
      </c>
      <c r="J27" s="46">
        <f>FinalAllocation[[#This Row],[Required PSPS Carryover (266)]]+FinalAllocation[[#This Row],[Required PSPS Current FY (268)]]</f>
        <v>0</v>
      </c>
      <c r="K27" s="53">
        <v>109746.16</v>
      </c>
      <c r="L27" s="22">
        <v>0</v>
      </c>
      <c r="M27" s="53">
        <v>5080.43</v>
      </c>
      <c r="N27" s="53">
        <v>13849.81</v>
      </c>
      <c r="O27" s="42" t="str">
        <f>FinalAllocation[[#This Row],[LEA/District]]</f>
        <v>0506   LEAD HILL</v>
      </c>
      <c r="T27"/>
    </row>
    <row r="28" spans="1:20" ht="15.5" x14ac:dyDescent="0.35">
      <c r="A28" s="42" t="s">
        <v>279</v>
      </c>
      <c r="B28" s="54" t="s">
        <v>24</v>
      </c>
      <c r="C28" s="33">
        <v>162558.03</v>
      </c>
      <c r="D28" s="52">
        <v>11347.32</v>
      </c>
      <c r="E28" s="52">
        <v>17367.545999999998</v>
      </c>
      <c r="F28" s="47" t="str">
        <f t="shared" si="1"/>
        <v>Required</v>
      </c>
      <c r="G28" s="48">
        <f>FinalAllocation[[#This Row],[Required CCEIS Carryover (267)]]+FinalAllocation[[#This Row],[Required CCEIS Current FY (269)]]</f>
        <v>28714.865999999998</v>
      </c>
      <c r="H28" s="52">
        <v>0</v>
      </c>
      <c r="I28" s="22">
        <v>0</v>
      </c>
      <c r="J28" s="46">
        <f>FinalAllocation[[#This Row],[Required PSPS Carryover (266)]]+FinalAllocation[[#This Row],[Required PSPS Current FY (268)]]</f>
        <v>0</v>
      </c>
      <c r="K28" s="53">
        <v>122113.04</v>
      </c>
      <c r="L28" s="22">
        <v>0</v>
      </c>
      <c r="M28" s="53">
        <v>7548.98</v>
      </c>
      <c r="N28" s="53">
        <v>41656.39</v>
      </c>
      <c r="O28" s="42" t="str">
        <f>FinalAllocation[[#This Row],[LEA/District]]</f>
        <v>0601   HERMITAGE</v>
      </c>
      <c r="T28"/>
    </row>
    <row r="29" spans="1:20" ht="15.5" x14ac:dyDescent="0.35">
      <c r="A29" s="42" t="s">
        <v>280</v>
      </c>
      <c r="B29" s="51" t="s">
        <v>25</v>
      </c>
      <c r="C29" s="33">
        <v>758420.56</v>
      </c>
      <c r="D29" s="52">
        <v>0</v>
      </c>
      <c r="E29" s="52">
        <v>63149.377500000002</v>
      </c>
      <c r="F29" s="47" t="str">
        <f t="shared" si="1"/>
        <v>Required</v>
      </c>
      <c r="G29" s="48">
        <f>FinalAllocation[[#This Row],[Required CCEIS Carryover (267)]]+FinalAllocation[[#This Row],[Required CCEIS Current FY (269)]]</f>
        <v>63149.377500000002</v>
      </c>
      <c r="H29" s="52">
        <v>17721.418009049768</v>
      </c>
      <c r="I29" s="22">
        <v>24389.23894736842</v>
      </c>
      <c r="J29" s="46">
        <f>FinalAllocation[[#This Row],[Required PSPS Carryover (266)]]+FinalAllocation[[#This Row],[Required PSPS Current FY (268)]]</f>
        <v>42110.656956418185</v>
      </c>
      <c r="K29" s="53">
        <v>704989.11</v>
      </c>
      <c r="L29" s="22">
        <v>0</v>
      </c>
      <c r="M29" s="53">
        <v>34832.9</v>
      </c>
      <c r="N29" s="53">
        <v>146138.85</v>
      </c>
      <c r="O29" s="42" t="str">
        <f>FinalAllocation[[#This Row],[LEA/District]]</f>
        <v>0602   WARREN</v>
      </c>
      <c r="T29"/>
    </row>
    <row r="30" spans="1:20" ht="15.5" x14ac:dyDescent="0.35">
      <c r="A30" s="42" t="s">
        <v>281</v>
      </c>
      <c r="B30" s="54" t="s">
        <v>26</v>
      </c>
      <c r="C30" s="33">
        <v>430334.74</v>
      </c>
      <c r="D30" s="52">
        <v>0</v>
      </c>
      <c r="E30" s="52">
        <v>0</v>
      </c>
      <c r="F30" s="47" t="str">
        <f t="shared" si="1"/>
        <v>Not Required</v>
      </c>
      <c r="G30" s="48">
        <f>FinalAllocation[[#This Row],[Required CCEIS Carryover (267)]]+FinalAllocation[[#This Row],[Required CCEIS Current FY (269)]]</f>
        <v>0</v>
      </c>
      <c r="H30" s="52">
        <v>0</v>
      </c>
      <c r="I30" s="22">
        <v>0</v>
      </c>
      <c r="J30" s="46">
        <f>FinalAllocation[[#This Row],[Required PSPS Carryover (266)]]+FinalAllocation[[#This Row],[Required PSPS Current FY (268)]]</f>
        <v>0</v>
      </c>
      <c r="K30" s="53">
        <v>161122.26</v>
      </c>
      <c r="L30" s="22">
        <v>0</v>
      </c>
      <c r="M30" s="53">
        <v>13561.82</v>
      </c>
      <c r="N30" s="53">
        <v>20391.46</v>
      </c>
      <c r="O30" s="42" t="str">
        <f>FinalAllocation[[#This Row],[LEA/District]]</f>
        <v>0701   HAMPTON</v>
      </c>
      <c r="T30"/>
    </row>
    <row r="31" spans="1:20" ht="15.5" x14ac:dyDescent="0.35">
      <c r="A31" s="42" t="s">
        <v>282</v>
      </c>
      <c r="B31" s="54" t="s">
        <v>27</v>
      </c>
      <c r="C31" s="33">
        <v>2224108.7599999998</v>
      </c>
      <c r="D31" s="52">
        <v>0</v>
      </c>
      <c r="E31" s="52">
        <v>0</v>
      </c>
      <c r="F31" s="47" t="str">
        <f t="shared" si="1"/>
        <v>Not Required</v>
      </c>
      <c r="G31" s="48">
        <f>FinalAllocation[[#This Row],[Required CCEIS Carryover (267)]]+FinalAllocation[[#This Row],[Required CCEIS Current FY (269)]]</f>
        <v>0</v>
      </c>
      <c r="H31" s="52">
        <v>3801.6183760683748</v>
      </c>
      <c r="I31" s="22">
        <v>4722.5172372372372</v>
      </c>
      <c r="J31" s="46">
        <f>FinalAllocation[[#This Row],[Required PSPS Carryover (266)]]+FinalAllocation[[#This Row],[Required PSPS Current FY (268)]]</f>
        <v>8524.1356133056124</v>
      </c>
      <c r="K31" s="53">
        <v>416110.13</v>
      </c>
      <c r="L31" s="22">
        <v>0</v>
      </c>
      <c r="M31" s="53">
        <v>23238.49</v>
      </c>
      <c r="N31" s="53">
        <v>52677.97</v>
      </c>
      <c r="O31" s="42" t="str">
        <f>FinalAllocation[[#This Row],[LEA/District]]</f>
        <v>0801   BERRYVILLE</v>
      </c>
      <c r="T31"/>
    </row>
    <row r="32" spans="1:20" ht="15.5" x14ac:dyDescent="0.35">
      <c r="A32" s="42" t="s">
        <v>283</v>
      </c>
      <c r="B32" s="54" t="s">
        <v>28</v>
      </c>
      <c r="C32" s="33">
        <v>656166.23</v>
      </c>
      <c r="D32" s="52">
        <v>0</v>
      </c>
      <c r="E32" s="52">
        <v>0</v>
      </c>
      <c r="F32" s="47" t="str">
        <f t="shared" si="1"/>
        <v>Not Required</v>
      </c>
      <c r="G32" s="48">
        <f>FinalAllocation[[#This Row],[Required CCEIS Carryover (267)]]+FinalAllocation[[#This Row],[Required CCEIS Current FY (269)]]</f>
        <v>0</v>
      </c>
      <c r="H32" s="52">
        <v>8191.4683369963386</v>
      </c>
      <c r="I32" s="22">
        <v>9568.2984848484848</v>
      </c>
      <c r="J32" s="46">
        <f>FinalAllocation[[#This Row],[Required PSPS Carryover (266)]]+FinalAllocation[[#This Row],[Required PSPS Current FY (268)]]</f>
        <v>17759.766821844823</v>
      </c>
      <c r="K32" s="53">
        <v>195726.34</v>
      </c>
      <c r="L32" s="22">
        <v>0</v>
      </c>
      <c r="M32" s="53">
        <v>9525.26</v>
      </c>
      <c r="N32" s="53">
        <v>22090.75</v>
      </c>
      <c r="O32" s="42" t="str">
        <f>FinalAllocation[[#This Row],[LEA/District]]</f>
        <v>0802   EUREKA SPRINGS</v>
      </c>
      <c r="T32"/>
    </row>
    <row r="33" spans="1:20" ht="15.5" x14ac:dyDescent="0.35">
      <c r="A33" s="42" t="s">
        <v>284</v>
      </c>
      <c r="B33" s="51" t="s">
        <v>29</v>
      </c>
      <c r="C33" s="33">
        <v>1744896.7</v>
      </c>
      <c r="D33" s="52">
        <v>0</v>
      </c>
      <c r="E33" s="52">
        <v>0</v>
      </c>
      <c r="F33" s="47" t="str">
        <f t="shared" si="1"/>
        <v>Not Required</v>
      </c>
      <c r="G33" s="48">
        <f>FinalAllocation[[#This Row],[Required CCEIS Carryover (267)]]+FinalAllocation[[#This Row],[Required CCEIS Current FY (269)]]</f>
        <v>0</v>
      </c>
      <c r="H33" s="52">
        <v>0</v>
      </c>
      <c r="I33" s="22">
        <v>0</v>
      </c>
      <c r="J33" s="46">
        <f>FinalAllocation[[#This Row],[Required PSPS Carryover (266)]]+FinalAllocation[[#This Row],[Required PSPS Current FY (268)]]</f>
        <v>0</v>
      </c>
      <c r="K33" s="53">
        <v>367645.05</v>
      </c>
      <c r="L33" s="22">
        <v>0</v>
      </c>
      <c r="M33" s="53">
        <v>16565.07</v>
      </c>
      <c r="N33" s="53">
        <v>62873.69</v>
      </c>
      <c r="O33" s="42" t="str">
        <f>FinalAllocation[[#This Row],[LEA/District]]</f>
        <v>0803   GREEN FOREST</v>
      </c>
      <c r="T33"/>
    </row>
    <row r="34" spans="1:20" ht="15.5" x14ac:dyDescent="0.35">
      <c r="A34" s="42" t="s">
        <v>285</v>
      </c>
      <c r="B34" s="51" t="s">
        <v>30</v>
      </c>
      <c r="C34" s="33">
        <v>477741.99</v>
      </c>
      <c r="D34" s="52">
        <v>0</v>
      </c>
      <c r="E34" s="52">
        <v>0</v>
      </c>
      <c r="F34" s="47" t="str">
        <f t="shared" si="1"/>
        <v>Not Required</v>
      </c>
      <c r="G34" s="48">
        <f>FinalAllocation[[#This Row],[Required CCEIS Carryover (267)]]+FinalAllocation[[#This Row],[Required CCEIS Current FY (269)]]</f>
        <v>0</v>
      </c>
      <c r="H34" s="52">
        <v>0</v>
      </c>
      <c r="I34" s="22">
        <v>0</v>
      </c>
      <c r="J34" s="46">
        <f>FinalAllocation[[#This Row],[Required PSPS Carryover (266)]]+FinalAllocation[[#This Row],[Required PSPS Current FY (268)]]</f>
        <v>0</v>
      </c>
      <c r="K34" s="53">
        <v>114396.6</v>
      </c>
      <c r="L34" s="22">
        <v>0</v>
      </c>
      <c r="M34" s="53">
        <v>5860.26</v>
      </c>
      <c r="N34" s="53">
        <v>64572.990000000005</v>
      </c>
      <c r="O34" s="42" t="str">
        <f>FinalAllocation[[#This Row],[LEA/District]]</f>
        <v>0901   DERMOTT</v>
      </c>
      <c r="T34"/>
    </row>
    <row r="35" spans="1:20" ht="15.5" x14ac:dyDescent="0.35">
      <c r="A35" s="42" t="s">
        <v>286</v>
      </c>
      <c r="B35" s="51" t="s">
        <v>31</v>
      </c>
      <c r="C35" s="33">
        <v>504549.44</v>
      </c>
      <c r="D35" s="52">
        <v>0</v>
      </c>
      <c r="E35" s="52">
        <v>0</v>
      </c>
      <c r="F35" s="47" t="str">
        <f t="shared" si="1"/>
        <v>Not Required</v>
      </c>
      <c r="G35" s="48">
        <f>FinalAllocation[[#This Row],[Required CCEIS Carryover (267)]]+FinalAllocation[[#This Row],[Required CCEIS Current FY (269)]]</f>
        <v>0</v>
      </c>
      <c r="H35" s="52">
        <v>0</v>
      </c>
      <c r="I35" s="22">
        <v>0</v>
      </c>
      <c r="J35" s="46">
        <f>FinalAllocation[[#This Row],[Required PSPS Carryover (266)]]+FinalAllocation[[#This Row],[Required PSPS Current FY (268)]]</f>
        <v>0</v>
      </c>
      <c r="K35" s="53">
        <v>308131.5</v>
      </c>
      <c r="L35" s="22">
        <v>0</v>
      </c>
      <c r="M35" s="53">
        <v>38166.839999999997</v>
      </c>
      <c r="N35" s="53">
        <v>69670.850000000006</v>
      </c>
      <c r="O35" s="42" t="str">
        <f>FinalAllocation[[#This Row],[LEA/District]]</f>
        <v>0903   LAKESIDE (CHICOT)</v>
      </c>
      <c r="T35"/>
    </row>
    <row r="36" spans="1:20" ht="15.5" x14ac:dyDescent="0.35">
      <c r="A36" s="42" t="s">
        <v>287</v>
      </c>
      <c r="B36" s="54" t="s">
        <v>32</v>
      </c>
      <c r="C36" s="33">
        <v>1400835.64</v>
      </c>
      <c r="D36" s="52">
        <v>0</v>
      </c>
      <c r="E36" s="52">
        <v>0</v>
      </c>
      <c r="F36" s="47" t="str">
        <f t="shared" si="1"/>
        <v>Not Required</v>
      </c>
      <c r="G36" s="48">
        <f>FinalAllocation[[#This Row],[Required CCEIS Carryover (267)]]+FinalAllocation[[#This Row],[Required CCEIS Current FY (269)]]</f>
        <v>0</v>
      </c>
      <c r="H36" s="52">
        <v>1861.5070138888889</v>
      </c>
      <c r="I36" s="22">
        <v>0</v>
      </c>
      <c r="J36" s="46">
        <f>FinalAllocation[[#This Row],[Required PSPS Carryover (266)]]+FinalAllocation[[#This Row],[Required PSPS Current FY (268)]]</f>
        <v>1861.5070138888889</v>
      </c>
      <c r="K36" s="53">
        <v>535497.40999999992</v>
      </c>
      <c r="L36" s="22">
        <v>0</v>
      </c>
      <c r="M36" s="53">
        <v>31580.19</v>
      </c>
      <c r="N36" s="53">
        <v>129145.96</v>
      </c>
      <c r="O36" s="42" t="str">
        <f>FinalAllocation[[#This Row],[LEA/District]]</f>
        <v>1002   ARKADELPHIA</v>
      </c>
      <c r="T36"/>
    </row>
    <row r="37" spans="1:20" ht="15.5" x14ac:dyDescent="0.35">
      <c r="A37" s="42" t="s">
        <v>288</v>
      </c>
      <c r="B37" s="54" t="s">
        <v>33</v>
      </c>
      <c r="C37" s="33">
        <v>468720.13</v>
      </c>
      <c r="D37" s="52">
        <v>0</v>
      </c>
      <c r="E37" s="52">
        <v>0</v>
      </c>
      <c r="F37" s="47" t="str">
        <f t="shared" si="1"/>
        <v>Not Required</v>
      </c>
      <c r="G37" s="48">
        <f>FinalAllocation[[#This Row],[Required CCEIS Carryover (267)]]+FinalAllocation[[#This Row],[Required CCEIS Current FY (269)]]</f>
        <v>0</v>
      </c>
      <c r="H37" s="52">
        <v>3442</v>
      </c>
      <c r="I37" s="22">
        <v>3392.5899082568808</v>
      </c>
      <c r="J37" s="46">
        <f>FinalAllocation[[#This Row],[Required PSPS Carryover (266)]]+FinalAllocation[[#This Row],[Required PSPS Current FY (268)]]</f>
        <v>6834.5899082568812</v>
      </c>
      <c r="K37" s="53">
        <v>195185.91</v>
      </c>
      <c r="L37" s="22">
        <v>577.7503448275861</v>
      </c>
      <c r="M37" s="53">
        <v>8377.3799999999992</v>
      </c>
      <c r="N37" s="53">
        <v>52677.96</v>
      </c>
      <c r="O37" s="42" t="str">
        <f>FinalAllocation[[#This Row],[LEA/District]]</f>
        <v>1003   GURDON</v>
      </c>
      <c r="T37"/>
    </row>
    <row r="38" spans="1:20" ht="15.5" x14ac:dyDescent="0.35">
      <c r="A38" s="42" t="s">
        <v>289</v>
      </c>
      <c r="B38" s="54" t="s">
        <v>34</v>
      </c>
      <c r="C38" s="33">
        <v>442077.74</v>
      </c>
      <c r="D38" s="52">
        <v>0</v>
      </c>
      <c r="E38" s="52">
        <v>0</v>
      </c>
      <c r="F38" s="47" t="str">
        <f t="shared" si="1"/>
        <v>Not Required</v>
      </c>
      <c r="G38" s="48">
        <f>FinalAllocation[[#This Row],[Required CCEIS Carryover (267)]]+FinalAllocation[[#This Row],[Required CCEIS Current FY (269)]]</f>
        <v>0</v>
      </c>
      <c r="H38" s="52">
        <v>0</v>
      </c>
      <c r="I38" s="22">
        <v>0</v>
      </c>
      <c r="J38" s="46">
        <f>FinalAllocation[[#This Row],[Required PSPS Carryover (266)]]+FinalAllocation[[#This Row],[Required PSPS Current FY (268)]]</f>
        <v>0</v>
      </c>
      <c r="K38" s="53">
        <v>429633.69</v>
      </c>
      <c r="L38" s="22">
        <v>0</v>
      </c>
      <c r="M38" s="53">
        <v>29301.52</v>
      </c>
      <c r="N38" s="53">
        <v>79866.58</v>
      </c>
      <c r="O38" s="42" t="str">
        <f>FinalAllocation[[#This Row],[LEA/District]]</f>
        <v>1101   CORNING</v>
      </c>
      <c r="T38"/>
    </row>
    <row r="39" spans="1:20" ht="15.5" x14ac:dyDescent="0.35">
      <c r="A39" s="42" t="s">
        <v>290</v>
      </c>
      <c r="B39" s="51" t="s">
        <v>35</v>
      </c>
      <c r="C39" s="33">
        <v>732447.32</v>
      </c>
      <c r="D39" s="52">
        <v>0</v>
      </c>
      <c r="E39" s="52">
        <v>0</v>
      </c>
      <c r="F39" s="47" t="str">
        <f t="shared" si="1"/>
        <v>Not Required</v>
      </c>
      <c r="G39" s="48">
        <f>FinalAllocation[[#This Row],[Required CCEIS Carryover (267)]]+FinalAllocation[[#This Row],[Required CCEIS Current FY (269)]]</f>
        <v>0</v>
      </c>
      <c r="H39" s="52">
        <v>2726.8597452229296</v>
      </c>
      <c r="I39" s="22">
        <v>1337.8062328767123</v>
      </c>
      <c r="J39" s="46">
        <f>FinalAllocation[[#This Row],[Required PSPS Carryover (266)]]+FinalAllocation[[#This Row],[Required PSPS Current FY (268)]]</f>
        <v>4064.665978099642</v>
      </c>
      <c r="K39" s="53">
        <v>211052.19</v>
      </c>
      <c r="L39" s="22">
        <v>0</v>
      </c>
      <c r="M39" s="53">
        <v>12882.38</v>
      </c>
      <c r="N39" s="53">
        <v>62873.69</v>
      </c>
      <c r="O39" s="42" t="str">
        <f>FinalAllocation[[#This Row],[LEA/District]]</f>
        <v>1104   PIGGOTT</v>
      </c>
      <c r="T39"/>
    </row>
    <row r="40" spans="1:20" ht="15.5" x14ac:dyDescent="0.35">
      <c r="A40" s="42" t="s">
        <v>291</v>
      </c>
      <c r="B40" s="54" t="s">
        <v>36</v>
      </c>
      <c r="C40" s="33">
        <v>325048.81</v>
      </c>
      <c r="D40" s="52">
        <v>0</v>
      </c>
      <c r="E40" s="52">
        <v>0</v>
      </c>
      <c r="F40" s="47" t="str">
        <f t="shared" si="1"/>
        <v>Not Required</v>
      </c>
      <c r="G40" s="48">
        <f>FinalAllocation[[#This Row],[Required CCEIS Carryover (267)]]+FinalAllocation[[#This Row],[Required CCEIS Current FY (269)]]</f>
        <v>0</v>
      </c>
      <c r="H40" s="52">
        <v>1952.2472631578946</v>
      </c>
      <c r="I40" s="22">
        <v>1736.5246</v>
      </c>
      <c r="J40" s="46">
        <f>FinalAllocation[[#This Row],[Required PSPS Carryover (266)]]+FinalAllocation[[#This Row],[Required PSPS Current FY (268)]]</f>
        <v>3688.7718631578946</v>
      </c>
      <c r="K40" s="53">
        <v>240980.9</v>
      </c>
      <c r="L40" s="22">
        <v>0</v>
      </c>
      <c r="M40" s="53">
        <v>7058.57</v>
      </c>
      <c r="N40" s="53">
        <v>62873.69</v>
      </c>
      <c r="O40" s="42" t="str">
        <f>FinalAllocation[[#This Row],[LEA/District]]</f>
        <v>1106   RECTOR</v>
      </c>
      <c r="T40"/>
    </row>
    <row r="41" spans="1:20" ht="15.5" x14ac:dyDescent="0.35">
      <c r="A41" s="42" t="s">
        <v>292</v>
      </c>
      <c r="B41" s="54" t="s">
        <v>37</v>
      </c>
      <c r="C41" s="33">
        <v>473057.47</v>
      </c>
      <c r="D41" s="52">
        <v>0</v>
      </c>
      <c r="E41" s="52">
        <v>0</v>
      </c>
      <c r="F41" s="47" t="str">
        <f t="shared" si="1"/>
        <v>Not Required</v>
      </c>
      <c r="G41" s="48">
        <f>FinalAllocation[[#This Row],[Required CCEIS Carryover (267)]]+FinalAllocation[[#This Row],[Required CCEIS Current FY (269)]]</f>
        <v>0</v>
      </c>
      <c r="H41" s="52">
        <v>0</v>
      </c>
      <c r="I41" s="22">
        <v>0</v>
      </c>
      <c r="J41" s="46">
        <f>FinalAllocation[[#This Row],[Required PSPS Carryover (266)]]+FinalAllocation[[#This Row],[Required PSPS Current FY (268)]]</f>
        <v>0</v>
      </c>
      <c r="K41" s="53">
        <v>113639.79000000001</v>
      </c>
      <c r="L41" s="22">
        <v>0</v>
      </c>
      <c r="M41" s="53">
        <v>6623.64</v>
      </c>
      <c r="N41" s="53">
        <v>49279.38</v>
      </c>
      <c r="O41" s="42" t="str">
        <f>FinalAllocation[[#This Row],[LEA/District]]</f>
        <v>1201   CONCORD</v>
      </c>
      <c r="T41"/>
    </row>
    <row r="42" spans="1:20" ht="15.5" x14ac:dyDescent="0.35">
      <c r="A42" s="42" t="s">
        <v>293</v>
      </c>
      <c r="B42" s="54" t="s">
        <v>38</v>
      </c>
      <c r="C42" s="33">
        <v>1499841.4</v>
      </c>
      <c r="D42" s="52">
        <v>0</v>
      </c>
      <c r="E42" s="52">
        <v>0</v>
      </c>
      <c r="F42" s="47" t="str">
        <f t="shared" si="1"/>
        <v>Not Required</v>
      </c>
      <c r="G42" s="48">
        <f>FinalAllocation[[#This Row],[Required CCEIS Carryover (267)]]+FinalAllocation[[#This Row],[Required CCEIS Current FY (269)]]</f>
        <v>0</v>
      </c>
      <c r="H42" s="52">
        <v>0</v>
      </c>
      <c r="I42" s="22">
        <v>0</v>
      </c>
      <c r="J42" s="46">
        <f>FinalAllocation[[#This Row],[Required PSPS Carryover (266)]]+FinalAllocation[[#This Row],[Required PSPS Current FY (268)]]</f>
        <v>0</v>
      </c>
      <c r="K42" s="53">
        <v>470269.98</v>
      </c>
      <c r="L42" s="22">
        <v>0</v>
      </c>
      <c r="M42" s="53">
        <v>17797.849999999999</v>
      </c>
      <c r="N42" s="53">
        <v>84964.45</v>
      </c>
      <c r="O42" s="42" t="str">
        <f>FinalAllocation[[#This Row],[LEA/District]]</f>
        <v>1202   HEBER SPRINGS</v>
      </c>
      <c r="T42"/>
    </row>
    <row r="43" spans="1:20" ht="15.5" x14ac:dyDescent="0.35">
      <c r="A43" s="42" t="s">
        <v>294</v>
      </c>
      <c r="B43" s="51" t="s">
        <v>39</v>
      </c>
      <c r="C43" s="33">
        <v>502803.72</v>
      </c>
      <c r="D43" s="52">
        <v>0</v>
      </c>
      <c r="E43" s="52">
        <v>0</v>
      </c>
      <c r="F43" s="47" t="str">
        <f t="shared" si="1"/>
        <v>Not Required</v>
      </c>
      <c r="G43" s="48">
        <f>FinalAllocation[[#This Row],[Required CCEIS Carryover (267)]]+FinalAllocation[[#This Row],[Required CCEIS Current FY (269)]]</f>
        <v>0</v>
      </c>
      <c r="H43" s="52">
        <v>0</v>
      </c>
      <c r="I43" s="22">
        <v>2622.6314838709677</v>
      </c>
      <c r="J43" s="46">
        <f>FinalAllocation[[#This Row],[Required PSPS Carryover (266)]]+FinalAllocation[[#This Row],[Required PSPS Current FY (268)]]</f>
        <v>2622.6314838709677</v>
      </c>
      <c r="K43" s="53">
        <v>300488.48</v>
      </c>
      <c r="L43" s="22">
        <v>0</v>
      </c>
      <c r="M43" s="53">
        <v>8504.619999999999</v>
      </c>
      <c r="N43" s="53">
        <v>49279.38</v>
      </c>
      <c r="O43" s="42" t="str">
        <f>FinalAllocation[[#This Row],[LEA/District]]</f>
        <v>1203   QUITMAN</v>
      </c>
      <c r="T43"/>
    </row>
    <row r="44" spans="1:20" ht="15.5" x14ac:dyDescent="0.35">
      <c r="A44" s="42" t="s">
        <v>295</v>
      </c>
      <c r="B44" s="54" t="s">
        <v>40</v>
      </c>
      <c r="C44" s="33">
        <v>514936.39</v>
      </c>
      <c r="D44" s="52">
        <v>0</v>
      </c>
      <c r="E44" s="52">
        <v>0</v>
      </c>
      <c r="F44" s="47" t="str">
        <f t="shared" si="1"/>
        <v>Not Required</v>
      </c>
      <c r="G44" s="48">
        <f>FinalAllocation[[#This Row],[Required CCEIS Carryover (267)]]+FinalAllocation[[#This Row],[Required CCEIS Current FY (269)]]</f>
        <v>0</v>
      </c>
      <c r="H44" s="52">
        <v>0</v>
      </c>
      <c r="I44" s="22">
        <v>0</v>
      </c>
      <c r="J44" s="46">
        <f>FinalAllocation[[#This Row],[Required PSPS Carryover (266)]]+FinalAllocation[[#This Row],[Required PSPS Current FY (268)]]</f>
        <v>0</v>
      </c>
      <c r="K44" s="53">
        <v>128840.41</v>
      </c>
      <c r="L44" s="22">
        <v>0</v>
      </c>
      <c r="M44" s="53">
        <v>2521.6999999999998</v>
      </c>
      <c r="N44" s="53">
        <v>25489.33</v>
      </c>
      <c r="O44" s="42" t="str">
        <f>FinalAllocation[[#This Row],[LEA/District]]</f>
        <v>1204   WEST SIDE (CLEBURNE COUNTY)</v>
      </c>
      <c r="T44"/>
    </row>
    <row r="45" spans="1:20" ht="15.5" x14ac:dyDescent="0.35">
      <c r="A45" s="42" t="s">
        <v>296</v>
      </c>
      <c r="B45" s="51" t="s">
        <v>41</v>
      </c>
      <c r="C45" s="33">
        <v>327306.82</v>
      </c>
      <c r="D45" s="52">
        <v>0</v>
      </c>
      <c r="E45" s="52">
        <v>0</v>
      </c>
      <c r="F45" s="47" t="str">
        <f t="shared" si="1"/>
        <v>Not Required</v>
      </c>
      <c r="G45" s="48">
        <f>FinalAllocation[[#This Row],[Required CCEIS Carryover (267)]]+FinalAllocation[[#This Row],[Required CCEIS Current FY (269)]]</f>
        <v>0</v>
      </c>
      <c r="H45" s="52">
        <v>0</v>
      </c>
      <c r="I45" s="22">
        <v>0</v>
      </c>
      <c r="J45" s="46">
        <f>FinalAllocation[[#This Row],[Required PSPS Carryover (266)]]+FinalAllocation[[#This Row],[Required PSPS Current FY (268)]]</f>
        <v>0</v>
      </c>
      <c r="K45" s="53">
        <v>236758.71999999997</v>
      </c>
      <c r="L45" s="22">
        <v>0</v>
      </c>
      <c r="M45" s="53">
        <v>5320.44</v>
      </c>
      <c r="N45" s="53">
        <v>23790.04</v>
      </c>
      <c r="O45" s="42" t="str">
        <f>FinalAllocation[[#This Row],[LEA/District]]</f>
        <v>1304   WOODLAWN</v>
      </c>
      <c r="T45"/>
    </row>
    <row r="46" spans="1:20" ht="15.5" x14ac:dyDescent="0.35">
      <c r="A46" s="42" t="s">
        <v>297</v>
      </c>
      <c r="B46" s="51" t="s">
        <v>42</v>
      </c>
      <c r="C46" s="33">
        <v>488423.7</v>
      </c>
      <c r="D46" s="52">
        <v>0</v>
      </c>
      <c r="E46" s="52">
        <v>0</v>
      </c>
      <c r="F46" s="47" t="str">
        <f t="shared" si="1"/>
        <v>Not Required</v>
      </c>
      <c r="G46" s="48">
        <f>FinalAllocation[[#This Row],[Required CCEIS Carryover (267)]]+FinalAllocation[[#This Row],[Required CCEIS Current FY (269)]]</f>
        <v>0</v>
      </c>
      <c r="H46" s="52">
        <v>0</v>
      </c>
      <c r="I46" s="22">
        <v>0</v>
      </c>
      <c r="J46" s="46">
        <f>FinalAllocation[[#This Row],[Required PSPS Carryover (266)]]+FinalAllocation[[#This Row],[Required PSPS Current FY (268)]]</f>
        <v>0</v>
      </c>
      <c r="K46" s="53">
        <v>235042.74000000002</v>
      </c>
      <c r="L46" s="22">
        <v>0</v>
      </c>
      <c r="M46" s="53">
        <v>17325.650000000001</v>
      </c>
      <c r="N46" s="53">
        <v>52677.96</v>
      </c>
      <c r="O46" s="42" t="str">
        <f>FinalAllocation[[#This Row],[LEA/District]]</f>
        <v>1305   CLEVELAND COUNTY</v>
      </c>
      <c r="T46"/>
    </row>
    <row r="47" spans="1:20" ht="15.5" x14ac:dyDescent="0.35">
      <c r="A47" s="42" t="s">
        <v>298</v>
      </c>
      <c r="B47" s="51" t="s">
        <v>43</v>
      </c>
      <c r="C47" s="33">
        <v>1796047.33</v>
      </c>
      <c r="D47" s="52">
        <v>42093.654999999984</v>
      </c>
      <c r="E47" s="52">
        <v>0</v>
      </c>
      <c r="F47" s="47" t="str">
        <f t="shared" si="1"/>
        <v>Required</v>
      </c>
      <c r="G47" s="48">
        <f>FinalAllocation[[#This Row],[Required CCEIS Carryover (267)]]+FinalAllocation[[#This Row],[Required CCEIS Current FY (269)]]</f>
        <v>42093.654999999984</v>
      </c>
      <c r="H47" s="52">
        <v>16169.62994152047</v>
      </c>
      <c r="I47" s="22">
        <v>19442.753412462906</v>
      </c>
      <c r="J47" s="46">
        <f>FinalAllocation[[#This Row],[Required PSPS Carryover (266)]]+FinalAllocation[[#This Row],[Required PSPS Current FY (268)]]</f>
        <v>35612.383353983372</v>
      </c>
      <c r="K47" s="53">
        <v>811389.95</v>
      </c>
      <c r="L47" s="22">
        <v>992.12460317460318</v>
      </c>
      <c r="M47" s="53">
        <v>122867.64</v>
      </c>
      <c r="N47" s="53">
        <v>208302.16999999998</v>
      </c>
      <c r="O47" s="42" t="str">
        <f>FinalAllocation[[#This Row],[LEA/District]]</f>
        <v>1402   MAGNOLIA</v>
      </c>
      <c r="T47"/>
    </row>
    <row r="48" spans="1:20" ht="15.5" x14ac:dyDescent="0.35">
      <c r="A48" s="42" t="s">
        <v>299</v>
      </c>
      <c r="B48" s="54" t="s">
        <v>44</v>
      </c>
      <c r="C48" s="33">
        <v>852497.74</v>
      </c>
      <c r="D48" s="52">
        <v>0</v>
      </c>
      <c r="E48" s="52">
        <v>0</v>
      </c>
      <c r="F48" s="47" t="str">
        <f t="shared" si="1"/>
        <v>Not Required</v>
      </c>
      <c r="G48" s="48">
        <f>FinalAllocation[[#This Row],[Required CCEIS Carryover (267)]]+FinalAllocation[[#This Row],[Required CCEIS Current FY (269)]]</f>
        <v>0</v>
      </c>
      <c r="H48" s="52">
        <v>2368.9020155038756</v>
      </c>
      <c r="I48" s="22">
        <v>2052.2365068493154</v>
      </c>
      <c r="J48" s="46">
        <f>FinalAllocation[[#This Row],[Required PSPS Carryover (266)]]+FinalAllocation[[#This Row],[Required PSPS Current FY (268)]]</f>
        <v>4421.1385223531906</v>
      </c>
      <c r="K48" s="53">
        <v>310591.83</v>
      </c>
      <c r="L48" s="22">
        <v>0</v>
      </c>
      <c r="M48" s="53">
        <v>24364.799999999999</v>
      </c>
      <c r="N48" s="53">
        <v>38557.42</v>
      </c>
      <c r="O48" s="42" t="str">
        <f>FinalAllocation[[#This Row],[LEA/District]]</f>
        <v>1408   EMERSON-TAYLOR-BRADLEY</v>
      </c>
      <c r="T48"/>
    </row>
    <row r="49" spans="1:20" ht="15.5" x14ac:dyDescent="0.35">
      <c r="A49" s="42" t="s">
        <v>300</v>
      </c>
      <c r="B49" s="54" t="s">
        <v>45</v>
      </c>
      <c r="C49" s="33">
        <v>375373.58</v>
      </c>
      <c r="D49" s="52">
        <v>0</v>
      </c>
      <c r="E49" s="52">
        <v>0</v>
      </c>
      <c r="F49" s="47" t="str">
        <f t="shared" si="1"/>
        <v>Not Required</v>
      </c>
      <c r="G49" s="48">
        <f>FinalAllocation[[#This Row],[Required CCEIS Carryover (267)]]+FinalAllocation[[#This Row],[Required CCEIS Current FY (269)]]</f>
        <v>0</v>
      </c>
      <c r="H49" s="52">
        <v>0</v>
      </c>
      <c r="I49" s="22">
        <v>0</v>
      </c>
      <c r="J49" s="46">
        <f>FinalAllocation[[#This Row],[Required PSPS Carryover (266)]]+FinalAllocation[[#This Row],[Required PSPS Current FY (268)]]</f>
        <v>0</v>
      </c>
      <c r="K49" s="53">
        <v>122636.23000000001</v>
      </c>
      <c r="L49" s="22">
        <v>0</v>
      </c>
      <c r="M49" s="53">
        <v>3212.45</v>
      </c>
      <c r="N49" s="53">
        <v>33985.78</v>
      </c>
      <c r="O49" s="42" t="str">
        <f>FinalAllocation[[#This Row],[LEA/District]]</f>
        <v>1503   NEMO VISTA</v>
      </c>
      <c r="T49"/>
    </row>
    <row r="50" spans="1:20" ht="15.5" x14ac:dyDescent="0.35">
      <c r="A50" s="42" t="s">
        <v>301</v>
      </c>
      <c r="B50" s="51" t="s">
        <v>46</v>
      </c>
      <c r="C50" s="33">
        <v>252452.98</v>
      </c>
      <c r="D50" s="52">
        <v>0</v>
      </c>
      <c r="E50" s="52">
        <v>0</v>
      </c>
      <c r="F50" s="47" t="str">
        <f t="shared" si="1"/>
        <v>Not Required</v>
      </c>
      <c r="G50" s="48">
        <f>FinalAllocation[[#This Row],[Required CCEIS Carryover (267)]]+FinalAllocation[[#This Row],[Required CCEIS Current FY (269)]]</f>
        <v>0</v>
      </c>
      <c r="H50" s="52">
        <v>0</v>
      </c>
      <c r="I50" s="22">
        <v>0</v>
      </c>
      <c r="J50" s="46">
        <f>FinalAllocation[[#This Row],[Required PSPS Carryover (266)]]+FinalAllocation[[#This Row],[Required PSPS Current FY (268)]]</f>
        <v>0</v>
      </c>
      <c r="K50" s="53">
        <v>117473.73</v>
      </c>
      <c r="L50" s="22">
        <v>0</v>
      </c>
      <c r="M50" s="53">
        <v>4115.2299999999996</v>
      </c>
      <c r="N50" s="53">
        <v>22090.75</v>
      </c>
      <c r="O50" s="42" t="str">
        <f>FinalAllocation[[#This Row],[LEA/District]]</f>
        <v>1505   WONDERVIEW</v>
      </c>
      <c r="T50"/>
    </row>
    <row r="51" spans="1:20" ht="15.5" x14ac:dyDescent="0.35">
      <c r="A51" s="42" t="s">
        <v>302</v>
      </c>
      <c r="B51" s="54" t="s">
        <v>47</v>
      </c>
      <c r="C51" s="33">
        <v>1694797.81</v>
      </c>
      <c r="D51" s="52">
        <v>0</v>
      </c>
      <c r="E51" s="52">
        <v>0</v>
      </c>
      <c r="F51" s="47" t="str">
        <f t="shared" si="1"/>
        <v>Not Required</v>
      </c>
      <c r="G51" s="48">
        <f>FinalAllocation[[#This Row],[Required CCEIS Carryover (267)]]+FinalAllocation[[#This Row],[Required CCEIS Current FY (269)]]</f>
        <v>0</v>
      </c>
      <c r="H51" s="52">
        <v>0</v>
      </c>
      <c r="I51" s="22">
        <v>24199.649259259262</v>
      </c>
      <c r="J51" s="46">
        <f>FinalAllocation[[#This Row],[Required PSPS Carryover (266)]]+FinalAllocation[[#This Row],[Required PSPS Current FY (268)]]</f>
        <v>24199.649259259262</v>
      </c>
      <c r="K51" s="53">
        <v>709021.22</v>
      </c>
      <c r="L51" s="22">
        <v>0</v>
      </c>
      <c r="M51" s="53">
        <v>39403.72</v>
      </c>
      <c r="N51" s="53">
        <v>144439.56</v>
      </c>
      <c r="O51" s="42" t="str">
        <f>FinalAllocation[[#This Row],[LEA/District]]</f>
        <v>1507   SOUTH CONWAY COUNTY</v>
      </c>
      <c r="T51"/>
    </row>
    <row r="52" spans="1:20" ht="15.5" x14ac:dyDescent="0.35">
      <c r="A52" s="42" t="s">
        <v>303</v>
      </c>
      <c r="B52" s="54" t="s">
        <v>48</v>
      </c>
      <c r="C52" s="33">
        <v>566106.31000000006</v>
      </c>
      <c r="D52" s="52">
        <v>0</v>
      </c>
      <c r="E52" s="52">
        <v>0</v>
      </c>
      <c r="F52" s="47" t="str">
        <f t="shared" si="1"/>
        <v>Not Required</v>
      </c>
      <c r="G52" s="48">
        <f>FinalAllocation[[#This Row],[Required CCEIS Carryover (267)]]+FinalAllocation[[#This Row],[Required CCEIS Current FY (269)]]</f>
        <v>0</v>
      </c>
      <c r="H52" s="52">
        <v>4256.5931851851847</v>
      </c>
      <c r="I52" s="22">
        <v>0</v>
      </c>
      <c r="J52" s="46">
        <f>FinalAllocation[[#This Row],[Required PSPS Carryover (266)]]+FinalAllocation[[#This Row],[Required PSPS Current FY (268)]]</f>
        <v>4256.5931851851847</v>
      </c>
      <c r="K52" s="53">
        <v>187316.37000000002</v>
      </c>
      <c r="L52" s="22">
        <v>0</v>
      </c>
      <c r="M52" s="53">
        <v>8181.62</v>
      </c>
      <c r="N52" s="53">
        <v>11895.02</v>
      </c>
      <c r="O52" s="42" t="str">
        <f>FinalAllocation[[#This Row],[LEA/District]]</f>
        <v>1601   BAY</v>
      </c>
      <c r="T52"/>
    </row>
    <row r="53" spans="1:20" ht="15.5" x14ac:dyDescent="0.35">
      <c r="A53" s="42" t="s">
        <v>304</v>
      </c>
      <c r="B53" s="54" t="s">
        <v>49</v>
      </c>
      <c r="C53" s="33">
        <v>1333562.6299999999</v>
      </c>
      <c r="D53" s="52">
        <v>0</v>
      </c>
      <c r="E53" s="52">
        <v>0</v>
      </c>
      <c r="F53" s="47" t="str">
        <f t="shared" si="1"/>
        <v>Not Required</v>
      </c>
      <c r="G53" s="48">
        <f>FinalAllocation[[#This Row],[Required CCEIS Carryover (267)]]+FinalAllocation[[#This Row],[Required CCEIS Current FY (269)]]</f>
        <v>0</v>
      </c>
      <c r="H53" s="52">
        <v>3856.3730268056588</v>
      </c>
      <c r="I53" s="22">
        <v>2714.5509259259261</v>
      </c>
      <c r="J53" s="46">
        <f>FinalAllocation[[#This Row],[Required PSPS Carryover (266)]]+FinalAllocation[[#This Row],[Required PSPS Current FY (268)]]</f>
        <v>6570.9239527315849</v>
      </c>
      <c r="K53" s="53">
        <v>517078.24</v>
      </c>
      <c r="L53" s="22">
        <v>0</v>
      </c>
      <c r="M53" s="53">
        <v>15211.44</v>
      </c>
      <c r="N53" s="53">
        <v>59475.11</v>
      </c>
      <c r="O53" s="42" t="str">
        <f>FinalAllocation[[#This Row],[LEA/District]]</f>
        <v>1602   WESTSIDE CONSOLIDATED</v>
      </c>
      <c r="T53"/>
    </row>
    <row r="54" spans="1:20" ht="15.5" x14ac:dyDescent="0.35">
      <c r="A54" s="42" t="s">
        <v>305</v>
      </c>
      <c r="B54" s="54" t="s">
        <v>50</v>
      </c>
      <c r="C54" s="33">
        <v>4102071.65</v>
      </c>
      <c r="D54" s="52">
        <v>0</v>
      </c>
      <c r="E54" s="52">
        <v>0</v>
      </c>
      <c r="F54" s="47" t="str">
        <f t="shared" si="1"/>
        <v>Not Required</v>
      </c>
      <c r="G54" s="48">
        <f>FinalAllocation[[#This Row],[Required CCEIS Carryover (267)]]+FinalAllocation[[#This Row],[Required CCEIS Current FY (269)]]</f>
        <v>0</v>
      </c>
      <c r="H54" s="52">
        <v>16681.177580071173</v>
      </c>
      <c r="I54" s="22">
        <v>11810.479427083334</v>
      </c>
      <c r="J54" s="46">
        <f>FinalAllocation[[#This Row],[Required PSPS Carryover (266)]]+FinalAllocation[[#This Row],[Required PSPS Current FY (268)]]</f>
        <v>28491.657007154507</v>
      </c>
      <c r="K54" s="53">
        <v>677557.67999999993</v>
      </c>
      <c r="L54" s="22">
        <v>0</v>
      </c>
      <c r="M54" s="53">
        <v>18709.72</v>
      </c>
      <c r="N54" s="53">
        <v>124048.16</v>
      </c>
      <c r="O54" s="42" t="str">
        <f>FinalAllocation[[#This Row],[LEA/District]]</f>
        <v>1603   BROOKLAND</v>
      </c>
      <c r="T54"/>
    </row>
    <row r="55" spans="1:20" ht="15.5" x14ac:dyDescent="0.35">
      <c r="A55" s="42" t="s">
        <v>306</v>
      </c>
      <c r="B55" s="54" t="s">
        <v>51</v>
      </c>
      <c r="C55" s="33">
        <v>481180.67</v>
      </c>
      <c r="D55" s="52">
        <v>0</v>
      </c>
      <c r="E55" s="52">
        <v>0</v>
      </c>
      <c r="F55" s="47" t="str">
        <f t="shared" si="1"/>
        <v>Not Required</v>
      </c>
      <c r="G55" s="48">
        <f>FinalAllocation[[#This Row],[Required CCEIS Carryover (267)]]+FinalAllocation[[#This Row],[Required CCEIS Current FY (269)]]</f>
        <v>0</v>
      </c>
      <c r="H55" s="52">
        <v>0</v>
      </c>
      <c r="I55" s="22">
        <v>3204.4932283464568</v>
      </c>
      <c r="J55" s="46">
        <f>FinalAllocation[[#This Row],[Required PSPS Carryover (266)]]+FinalAllocation[[#This Row],[Required PSPS Current FY (268)]]</f>
        <v>3204.4932283464568</v>
      </c>
      <c r="K55" s="53">
        <v>209966.82</v>
      </c>
      <c r="L55" s="22">
        <v>0</v>
      </c>
      <c r="M55" s="53">
        <v>12794.88</v>
      </c>
      <c r="N55" s="53">
        <v>37384.36</v>
      </c>
      <c r="O55" s="42" t="str">
        <f>FinalAllocation[[#This Row],[LEA/District]]</f>
        <v>1605   BUFFALO ISLAND CENTRAL</v>
      </c>
      <c r="T55"/>
    </row>
    <row r="56" spans="1:20" ht="15.5" x14ac:dyDescent="0.35">
      <c r="A56" s="42" t="s">
        <v>307</v>
      </c>
      <c r="B56" s="51" t="s">
        <v>52</v>
      </c>
      <c r="C56" s="33">
        <v>6138267.5199999996</v>
      </c>
      <c r="D56" s="52">
        <v>0</v>
      </c>
      <c r="E56" s="52">
        <v>0</v>
      </c>
      <c r="F56" s="47" t="str">
        <f t="shared" si="1"/>
        <v>Not Required</v>
      </c>
      <c r="G56" s="48">
        <f>FinalAllocation[[#This Row],[Required CCEIS Carryover (267)]]+FinalAllocation[[#This Row],[Required CCEIS Current FY (269)]]</f>
        <v>0</v>
      </c>
      <c r="H56" s="52">
        <v>27925.562491402256</v>
      </c>
      <c r="I56" s="22">
        <v>80994.956725352109</v>
      </c>
      <c r="J56" s="46">
        <f>FinalAllocation[[#This Row],[Required PSPS Carryover (266)]]+FinalAllocation[[#This Row],[Required PSPS Current FY (268)]]</f>
        <v>108920.51921675436</v>
      </c>
      <c r="K56" s="53">
        <v>1777327.41</v>
      </c>
      <c r="L56" s="22">
        <v>0</v>
      </c>
      <c r="M56" s="53">
        <v>60436.99</v>
      </c>
      <c r="N56" s="53">
        <v>287179.84999999998</v>
      </c>
      <c r="O56" s="42" t="str">
        <f>FinalAllocation[[#This Row],[LEA/District]]</f>
        <v>1608   JONESBORO</v>
      </c>
      <c r="T56"/>
    </row>
    <row r="57" spans="1:20" ht="15.5" x14ac:dyDescent="0.35">
      <c r="A57" s="42" t="s">
        <v>308</v>
      </c>
      <c r="B57" s="51" t="s">
        <v>53</v>
      </c>
      <c r="C57" s="33">
        <v>4488220.4800000004</v>
      </c>
      <c r="D57" s="52">
        <v>0</v>
      </c>
      <c r="E57" s="52">
        <v>0</v>
      </c>
      <c r="F57" s="47" t="str">
        <f t="shared" si="1"/>
        <v>Not Required</v>
      </c>
      <c r="G57" s="48">
        <f>FinalAllocation[[#This Row],[Required CCEIS Carryover (267)]]+FinalAllocation[[#This Row],[Required CCEIS Current FY (269)]]</f>
        <v>0</v>
      </c>
      <c r="H57" s="52">
        <v>29037.708659058488</v>
      </c>
      <c r="I57" s="22">
        <v>2657.4474370370372</v>
      </c>
      <c r="J57" s="46">
        <f>FinalAllocation[[#This Row],[Required PSPS Carryover (266)]]+FinalAllocation[[#This Row],[Required PSPS Current FY (268)]]</f>
        <v>31695.156096095525</v>
      </c>
      <c r="K57" s="53">
        <v>1011664.75</v>
      </c>
      <c r="L57" s="22">
        <v>0</v>
      </c>
      <c r="M57" s="53">
        <v>29466.179999999997</v>
      </c>
      <c r="N57" s="53">
        <v>207313.26</v>
      </c>
      <c r="O57" s="42" t="str">
        <f>FinalAllocation[[#This Row],[LEA/District]]</f>
        <v>1611   NETTLETON</v>
      </c>
      <c r="T57"/>
    </row>
    <row r="58" spans="1:20" ht="15.5" x14ac:dyDescent="0.35">
      <c r="A58" s="42" t="s">
        <v>309</v>
      </c>
      <c r="B58" s="55" t="s">
        <v>54</v>
      </c>
      <c r="C58" s="33">
        <v>2936471.19</v>
      </c>
      <c r="D58" s="52">
        <v>0</v>
      </c>
      <c r="E58" s="52">
        <v>0</v>
      </c>
      <c r="F58" s="47" t="str">
        <f t="shared" si="1"/>
        <v>Not Required</v>
      </c>
      <c r="G58" s="48">
        <f>FinalAllocation[[#This Row],[Required CCEIS Carryover (267)]]+FinalAllocation[[#This Row],[Required CCEIS Current FY (269)]]</f>
        <v>0</v>
      </c>
      <c r="H58" s="52">
        <v>17437.804311926604</v>
      </c>
      <c r="I58" s="22">
        <v>11733.889034482758</v>
      </c>
      <c r="J58" s="46">
        <f>FinalAllocation[[#This Row],[Required PSPS Carryover (266)]]+FinalAllocation[[#This Row],[Required PSPS Current FY (268)]]</f>
        <v>29171.69334640936</v>
      </c>
      <c r="K58" s="53">
        <v>609832.69999999995</v>
      </c>
      <c r="L58" s="22">
        <v>0</v>
      </c>
      <c r="M58" s="53">
        <v>18308.79</v>
      </c>
      <c r="N58" s="53">
        <v>86663.74</v>
      </c>
      <c r="O58" s="42" t="str">
        <f>FinalAllocation[[#This Row],[LEA/District]]</f>
        <v>1612   VALLEY VIEW</v>
      </c>
      <c r="T58"/>
    </row>
    <row r="59" spans="1:20" ht="15.5" x14ac:dyDescent="0.35">
      <c r="A59" s="42" t="s">
        <v>310</v>
      </c>
      <c r="B59" s="54" t="s">
        <v>55</v>
      </c>
      <c r="C59" s="33">
        <v>631881.24</v>
      </c>
      <c r="D59" s="52">
        <v>0</v>
      </c>
      <c r="E59" s="52">
        <v>0</v>
      </c>
      <c r="F59" s="47" t="str">
        <f t="shared" si="1"/>
        <v>Not Required</v>
      </c>
      <c r="G59" s="48">
        <f>FinalAllocation[[#This Row],[Required CCEIS Carryover (267)]]+FinalAllocation[[#This Row],[Required CCEIS Current FY (269)]]</f>
        <v>0</v>
      </c>
      <c r="H59" s="52">
        <v>0</v>
      </c>
      <c r="I59" s="22">
        <v>0</v>
      </c>
      <c r="J59" s="46">
        <f>FinalAllocation[[#This Row],[Required PSPS Carryover (266)]]+FinalAllocation[[#This Row],[Required PSPS Current FY (268)]]</f>
        <v>0</v>
      </c>
      <c r="K59" s="53">
        <v>207910.19</v>
      </c>
      <c r="L59" s="22">
        <v>0</v>
      </c>
      <c r="M59" s="53">
        <v>7869.26</v>
      </c>
      <c r="N59" s="53">
        <v>20391.46</v>
      </c>
      <c r="O59" s="42" t="str">
        <f>FinalAllocation[[#This Row],[LEA/District]]</f>
        <v>1613   RIVERSIDE</v>
      </c>
      <c r="T59"/>
    </row>
    <row r="60" spans="1:20" ht="15.5" x14ac:dyDescent="0.35">
      <c r="A60" s="42" t="s">
        <v>311</v>
      </c>
      <c r="B60" s="54" t="s">
        <v>56</v>
      </c>
      <c r="C60" s="33">
        <v>2343458.2999999998</v>
      </c>
      <c r="D60" s="52">
        <v>0</v>
      </c>
      <c r="E60" s="52">
        <v>0</v>
      </c>
      <c r="F60" s="47" t="str">
        <f t="shared" si="1"/>
        <v>Not Required</v>
      </c>
      <c r="G60" s="48">
        <f>FinalAllocation[[#This Row],[Required CCEIS Carryover (267)]]+FinalAllocation[[#This Row],[Required CCEIS Current FY (269)]]</f>
        <v>0</v>
      </c>
      <c r="H60" s="52">
        <v>25510.062128146456</v>
      </c>
      <c r="I60" s="22">
        <v>25940.216949152542</v>
      </c>
      <c r="J60" s="46">
        <f>FinalAllocation[[#This Row],[Required PSPS Carryover (266)]]+FinalAllocation[[#This Row],[Required PSPS Current FY (268)]]</f>
        <v>51450.279077298997</v>
      </c>
      <c r="K60" s="53">
        <v>966292.24</v>
      </c>
      <c r="L60" s="22">
        <v>0</v>
      </c>
      <c r="M60" s="53">
        <v>32181.16</v>
      </c>
      <c r="N60" s="53">
        <v>164831.03</v>
      </c>
      <c r="O60" s="42" t="str">
        <f>FinalAllocation[[#This Row],[LEA/District]]</f>
        <v>1701   ALMA</v>
      </c>
      <c r="T60"/>
    </row>
    <row r="61" spans="1:20" ht="15.5" x14ac:dyDescent="0.35">
      <c r="A61" s="42" t="s">
        <v>312</v>
      </c>
      <c r="B61" s="54" t="s">
        <v>57</v>
      </c>
      <c r="C61" s="33">
        <v>511848.44</v>
      </c>
      <c r="D61" s="52">
        <v>0</v>
      </c>
      <c r="E61" s="52">
        <v>0</v>
      </c>
      <c r="F61" s="47" t="str">
        <f t="shared" si="1"/>
        <v>Not Required</v>
      </c>
      <c r="G61" s="48">
        <f>FinalAllocation[[#This Row],[Required CCEIS Carryover (267)]]+FinalAllocation[[#This Row],[Required CCEIS Current FY (269)]]</f>
        <v>0</v>
      </c>
      <c r="H61" s="52">
        <v>2392.0443181818182</v>
      </c>
      <c r="I61" s="22">
        <v>2179.1780645161289</v>
      </c>
      <c r="J61" s="46">
        <f>FinalAllocation[[#This Row],[Required PSPS Carryover (266)]]+FinalAllocation[[#This Row],[Required PSPS Current FY (268)]]</f>
        <v>4571.2223826979471</v>
      </c>
      <c r="K61" s="53">
        <v>226935.22</v>
      </c>
      <c r="L61" s="22">
        <v>0</v>
      </c>
      <c r="M61" s="53">
        <v>9093.19</v>
      </c>
      <c r="N61" s="53">
        <v>26773.119999999999</v>
      </c>
      <c r="O61" s="42" t="str">
        <f>FinalAllocation[[#This Row],[LEA/District]]</f>
        <v>1702   CEDARVILLE</v>
      </c>
      <c r="T61"/>
    </row>
    <row r="62" spans="1:20" ht="15.5" x14ac:dyDescent="0.35">
      <c r="A62" s="42" t="s">
        <v>313</v>
      </c>
      <c r="B62" s="51" t="s">
        <v>58</v>
      </c>
      <c r="C62" s="33">
        <v>435633.59</v>
      </c>
      <c r="D62" s="52">
        <v>0</v>
      </c>
      <c r="E62" s="52">
        <v>0</v>
      </c>
      <c r="F62" s="47" t="str">
        <f t="shared" si="1"/>
        <v>Not Required</v>
      </c>
      <c r="G62" s="48">
        <f>FinalAllocation[[#This Row],[Required CCEIS Carryover (267)]]+FinalAllocation[[#This Row],[Required CCEIS Current FY (269)]]</f>
        <v>0</v>
      </c>
      <c r="H62" s="52">
        <v>0</v>
      </c>
      <c r="I62" s="22">
        <v>0</v>
      </c>
      <c r="J62" s="46">
        <f>FinalAllocation[[#This Row],[Required PSPS Carryover (266)]]+FinalAllocation[[#This Row],[Required PSPS Current FY (268)]]</f>
        <v>0</v>
      </c>
      <c r="K62" s="53">
        <v>191656.98</v>
      </c>
      <c r="L62" s="22">
        <v>0</v>
      </c>
      <c r="M62" s="53">
        <v>7173.12</v>
      </c>
      <c r="N62" s="53">
        <v>52711.53</v>
      </c>
      <c r="O62" s="42" t="str">
        <f>FinalAllocation[[#This Row],[LEA/District]]</f>
        <v>1703   MOUNTAINBURG</v>
      </c>
      <c r="T62"/>
    </row>
    <row r="63" spans="1:20" ht="15.5" x14ac:dyDescent="0.35">
      <c r="A63" s="42" t="s">
        <v>314</v>
      </c>
      <c r="B63" s="54" t="s">
        <v>59</v>
      </c>
      <c r="C63" s="33">
        <v>449227.82</v>
      </c>
      <c r="D63" s="52">
        <v>0</v>
      </c>
      <c r="E63" s="52">
        <v>0</v>
      </c>
      <c r="F63" s="47" t="str">
        <f t="shared" si="1"/>
        <v>Not Required</v>
      </c>
      <c r="G63" s="48">
        <f>FinalAllocation[[#This Row],[Required CCEIS Carryover (267)]]+FinalAllocation[[#This Row],[Required CCEIS Current FY (269)]]</f>
        <v>0</v>
      </c>
      <c r="H63" s="52">
        <v>9227.4386075949369</v>
      </c>
      <c r="I63" s="22">
        <v>3828.1704109589041</v>
      </c>
      <c r="J63" s="46">
        <f>FinalAllocation[[#This Row],[Required PSPS Carryover (266)]]+FinalAllocation[[#This Row],[Required PSPS Current FY (268)]]</f>
        <v>13055.609018553841</v>
      </c>
      <c r="K63" s="53">
        <v>156849.82</v>
      </c>
      <c r="L63" s="22">
        <v>0</v>
      </c>
      <c r="M63" s="53">
        <v>7621.77</v>
      </c>
      <c r="N63" s="53">
        <v>33985.78</v>
      </c>
      <c r="O63" s="42" t="str">
        <f>FinalAllocation[[#This Row],[LEA/District]]</f>
        <v>1704   MULBERRY</v>
      </c>
      <c r="T63"/>
    </row>
    <row r="64" spans="1:20" ht="15.5" x14ac:dyDescent="0.35">
      <c r="A64" s="42" t="s">
        <v>315</v>
      </c>
      <c r="B64" s="54" t="s">
        <v>60</v>
      </c>
      <c r="C64" s="33">
        <v>4671509.07</v>
      </c>
      <c r="D64" s="52">
        <v>0</v>
      </c>
      <c r="E64" s="52">
        <v>0</v>
      </c>
      <c r="F64" s="47" t="str">
        <f t="shared" si="1"/>
        <v>Not Required</v>
      </c>
      <c r="G64" s="48">
        <f>FinalAllocation[[#This Row],[Required CCEIS Carryover (267)]]+FinalAllocation[[#This Row],[Required CCEIS Current FY (269)]]</f>
        <v>0</v>
      </c>
      <c r="H64" s="52">
        <v>130.0880678020053</v>
      </c>
      <c r="I64" s="22">
        <v>36958.458704358069</v>
      </c>
      <c r="J64" s="46">
        <f>FinalAllocation[[#This Row],[Required PSPS Carryover (266)]]+FinalAllocation[[#This Row],[Required PSPS Current FY (268)]]</f>
        <v>37088.546772160073</v>
      </c>
      <c r="K64" s="53">
        <v>1478313.8800000001</v>
      </c>
      <c r="L64" s="22">
        <v>0</v>
      </c>
      <c r="M64" s="53">
        <v>78368.039999999994</v>
      </c>
      <c r="N64" s="53">
        <v>262378.02</v>
      </c>
      <c r="O64" s="42" t="str">
        <f>FinalAllocation[[#This Row],[LEA/District]]</f>
        <v>1705   VAN BUREN</v>
      </c>
      <c r="T64"/>
    </row>
    <row r="65" spans="1:20" ht="15.5" x14ac:dyDescent="0.35">
      <c r="A65" s="42" t="s">
        <v>316</v>
      </c>
      <c r="B65" s="51" t="s">
        <v>61</v>
      </c>
      <c r="C65" s="33">
        <v>176600.15</v>
      </c>
      <c r="D65" s="52">
        <v>0</v>
      </c>
      <c r="E65" s="52">
        <v>0</v>
      </c>
      <c r="F65" s="47" t="str">
        <f t="shared" ref="F65:F128" si="2">IF(G65=0,"Not Required","Required")</f>
        <v>Not Required</v>
      </c>
      <c r="G65" s="48">
        <f>FinalAllocation[[#This Row],[Required CCEIS Carryover (267)]]+FinalAllocation[[#This Row],[Required CCEIS Current FY (269)]]</f>
        <v>0</v>
      </c>
      <c r="H65" s="52">
        <v>0</v>
      </c>
      <c r="I65" s="22">
        <v>0</v>
      </c>
      <c r="J65" s="46">
        <f>FinalAllocation[[#This Row],[Required PSPS Carryover (266)]]+FinalAllocation[[#This Row],[Required PSPS Current FY (268)]]</f>
        <v>0</v>
      </c>
      <c r="K65" s="53">
        <v>141693.63</v>
      </c>
      <c r="L65" s="22">
        <v>0</v>
      </c>
      <c r="M65" s="53">
        <v>7058.0599999999995</v>
      </c>
      <c r="N65" s="53">
        <v>21248.87</v>
      </c>
      <c r="O65" s="42" t="str">
        <f>FinalAllocation[[#This Row],[LEA/District]]</f>
        <v>1802   EARLE</v>
      </c>
      <c r="T65"/>
    </row>
    <row r="66" spans="1:20" ht="15.5" x14ac:dyDescent="0.35">
      <c r="A66" s="42" t="s">
        <v>317</v>
      </c>
      <c r="B66" s="51" t="s">
        <v>62</v>
      </c>
      <c r="C66" s="33">
        <v>2706764.12</v>
      </c>
      <c r="D66" s="52">
        <v>0</v>
      </c>
      <c r="E66" s="52">
        <v>225427.6905</v>
      </c>
      <c r="F66" s="47" t="str">
        <f t="shared" si="2"/>
        <v>Required</v>
      </c>
      <c r="G66" s="48">
        <f>FinalAllocation[[#This Row],[Required CCEIS Carryover (267)]]+FinalAllocation[[#This Row],[Required CCEIS Current FY (269)]]</f>
        <v>225427.6905</v>
      </c>
      <c r="H66" s="52">
        <v>392.80315412186246</v>
      </c>
      <c r="I66" s="22">
        <v>17970.609484346227</v>
      </c>
      <c r="J66" s="46">
        <f>FinalAllocation[[#This Row],[Required PSPS Carryover (266)]]+FinalAllocation[[#This Row],[Required PSPS Current FY (268)]]</f>
        <v>18363.412638468089</v>
      </c>
      <c r="K66" s="53">
        <v>1772992.34</v>
      </c>
      <c r="L66" s="22">
        <v>0</v>
      </c>
      <c r="M66" s="53">
        <v>108845.43</v>
      </c>
      <c r="N66" s="53">
        <v>368745.72</v>
      </c>
      <c r="O66" s="42" t="str">
        <f>FinalAllocation[[#This Row],[LEA/District]]</f>
        <v>1803   WEST MEMPHIS</v>
      </c>
      <c r="T66"/>
    </row>
    <row r="67" spans="1:20" ht="15.5" x14ac:dyDescent="0.35">
      <c r="A67" s="42" t="s">
        <v>318</v>
      </c>
      <c r="B67" s="54" t="s">
        <v>63</v>
      </c>
      <c r="C67" s="33">
        <v>3017384.95</v>
      </c>
      <c r="D67" s="52">
        <v>0</v>
      </c>
      <c r="E67" s="52">
        <v>0</v>
      </c>
      <c r="F67" s="47" t="str">
        <f t="shared" si="2"/>
        <v>Not Required</v>
      </c>
      <c r="G67" s="48">
        <f>FinalAllocation[[#This Row],[Required CCEIS Carryover (267)]]+FinalAllocation[[#This Row],[Required CCEIS Current FY (269)]]</f>
        <v>0</v>
      </c>
      <c r="H67" s="52">
        <v>0</v>
      </c>
      <c r="I67" s="22">
        <v>3932.6546351931333</v>
      </c>
      <c r="J67" s="46">
        <f>FinalAllocation[[#This Row],[Required PSPS Carryover (266)]]+FinalAllocation[[#This Row],[Required PSPS Current FY (268)]]</f>
        <v>3932.6546351931333</v>
      </c>
      <c r="K67" s="53">
        <v>1391203.03</v>
      </c>
      <c r="L67" s="22">
        <v>0</v>
      </c>
      <c r="M67" s="53">
        <v>44111.45</v>
      </c>
      <c r="N67" s="53">
        <v>107055.21</v>
      </c>
      <c r="O67" s="42" t="str">
        <f>FinalAllocation[[#This Row],[LEA/District]]</f>
        <v>1804   MARION</v>
      </c>
      <c r="T67"/>
    </row>
    <row r="68" spans="1:20" ht="15.5" x14ac:dyDescent="0.35">
      <c r="A68" s="42" t="s">
        <v>319</v>
      </c>
      <c r="B68" s="51" t="s">
        <v>64</v>
      </c>
      <c r="C68" s="33">
        <v>325041.27</v>
      </c>
      <c r="D68" s="52">
        <v>0</v>
      </c>
      <c r="E68" s="52">
        <v>0</v>
      </c>
      <c r="F68" s="47" t="str">
        <f t="shared" si="2"/>
        <v>Not Required</v>
      </c>
      <c r="G68" s="48">
        <f>FinalAllocation[[#This Row],[Required CCEIS Carryover (267)]]+FinalAllocation[[#This Row],[Required CCEIS Current FY (269)]]</f>
        <v>0</v>
      </c>
      <c r="H68" s="52">
        <v>14131.741487603305</v>
      </c>
      <c r="I68" s="22">
        <v>9322.0903669724776</v>
      </c>
      <c r="J68" s="46">
        <f>FinalAllocation[[#This Row],[Required PSPS Carryover (266)]]+FinalAllocation[[#This Row],[Required PSPS Current FY (268)]]</f>
        <v>23453.831854575783</v>
      </c>
      <c r="K68" s="53">
        <v>234564.73</v>
      </c>
      <c r="L68" s="22">
        <v>0</v>
      </c>
      <c r="M68" s="53">
        <v>4157.5599999999995</v>
      </c>
      <c r="N68" s="53">
        <v>33985.78</v>
      </c>
      <c r="O68" s="42" t="str">
        <f>FinalAllocation[[#This Row],[LEA/District]]</f>
        <v>1901   CROSS COUNTY</v>
      </c>
      <c r="T68"/>
    </row>
    <row r="69" spans="1:20" ht="15.5" x14ac:dyDescent="0.35">
      <c r="A69" s="42" t="s">
        <v>320</v>
      </c>
      <c r="B69" s="51" t="s">
        <v>65</v>
      </c>
      <c r="C69" s="33">
        <v>2305607.91</v>
      </c>
      <c r="D69" s="52">
        <v>0</v>
      </c>
      <c r="E69" s="52">
        <v>101069.5395</v>
      </c>
      <c r="F69" s="47" t="str">
        <f t="shared" si="2"/>
        <v>Required</v>
      </c>
      <c r="G69" s="48">
        <f>FinalAllocation[[#This Row],[Required CCEIS Carryover (267)]]+FinalAllocation[[#This Row],[Required CCEIS Current FY (269)]]</f>
        <v>101069.5395</v>
      </c>
      <c r="H69" s="52">
        <v>7865.584027777777</v>
      </c>
      <c r="I69" s="22">
        <v>7347.2881548974947</v>
      </c>
      <c r="J69" s="46">
        <f>FinalAllocation[[#This Row],[Required PSPS Carryover (266)]]+FinalAllocation[[#This Row],[Required PSPS Current FY (268)]]</f>
        <v>15212.872182675272</v>
      </c>
      <c r="K69" s="53">
        <v>843383.65</v>
      </c>
      <c r="L69" s="22">
        <v>0</v>
      </c>
      <c r="M69" s="53">
        <v>28705.03</v>
      </c>
      <c r="N69" s="53">
        <v>88363.03</v>
      </c>
      <c r="O69" s="42" t="str">
        <f>FinalAllocation[[#This Row],[LEA/District]]</f>
        <v>1905   WYNNE</v>
      </c>
      <c r="T69"/>
    </row>
    <row r="70" spans="1:20" ht="15.5" x14ac:dyDescent="0.35">
      <c r="A70" s="42" t="s">
        <v>321</v>
      </c>
      <c r="B70" s="51" t="s">
        <v>66</v>
      </c>
      <c r="C70" s="33">
        <v>1547583</v>
      </c>
      <c r="D70" s="52">
        <v>0</v>
      </c>
      <c r="E70" s="52">
        <v>0</v>
      </c>
      <c r="F70" s="47" t="str">
        <f t="shared" si="2"/>
        <v>Not Required</v>
      </c>
      <c r="G70" s="48">
        <f>FinalAllocation[[#This Row],[Required CCEIS Carryover (267)]]+FinalAllocation[[#This Row],[Required CCEIS Current FY (269)]]</f>
        <v>0</v>
      </c>
      <c r="H70" s="52">
        <v>0</v>
      </c>
      <c r="I70" s="22">
        <v>1119.8614027149322</v>
      </c>
      <c r="J70" s="46">
        <f>FinalAllocation[[#This Row],[Required PSPS Carryover (266)]]+FinalAllocation[[#This Row],[Required PSPS Current FY (268)]]</f>
        <v>1119.8614027149322</v>
      </c>
      <c r="K70" s="53">
        <v>271225.59999999998</v>
      </c>
      <c r="L70" s="22">
        <v>0</v>
      </c>
      <c r="M70" s="53">
        <v>18438.759999999998</v>
      </c>
      <c r="N70" s="53">
        <v>59475.11</v>
      </c>
      <c r="O70" s="42" t="str">
        <f>FinalAllocation[[#This Row],[LEA/District]]</f>
        <v>2002   FORDYCE</v>
      </c>
      <c r="T70"/>
    </row>
    <row r="71" spans="1:20" ht="15.5" x14ac:dyDescent="0.35">
      <c r="A71" s="42" t="s">
        <v>322</v>
      </c>
      <c r="B71" s="51" t="s">
        <v>67</v>
      </c>
      <c r="C71" s="33">
        <v>802862.38</v>
      </c>
      <c r="D71" s="52">
        <v>0</v>
      </c>
      <c r="E71" s="52">
        <v>0</v>
      </c>
      <c r="F71" s="47" t="str">
        <f t="shared" si="2"/>
        <v>Not Required</v>
      </c>
      <c r="G71" s="48">
        <f>FinalAllocation[[#This Row],[Required CCEIS Carryover (267)]]+FinalAllocation[[#This Row],[Required CCEIS Current FY (269)]]</f>
        <v>0</v>
      </c>
      <c r="H71" s="52">
        <v>0</v>
      </c>
      <c r="I71" s="22">
        <v>0</v>
      </c>
      <c r="J71" s="46">
        <f>FinalAllocation[[#This Row],[Required PSPS Carryover (266)]]+FinalAllocation[[#This Row],[Required PSPS Current FY (268)]]</f>
        <v>0</v>
      </c>
      <c r="K71" s="53">
        <v>419025.62</v>
      </c>
      <c r="L71" s="22">
        <v>0</v>
      </c>
      <c r="M71" s="53">
        <v>49553.32</v>
      </c>
      <c r="N71" s="53">
        <v>90062.91</v>
      </c>
      <c r="O71" s="42" t="str">
        <f>FinalAllocation[[#This Row],[LEA/District]]</f>
        <v>2104   DUMAS</v>
      </c>
      <c r="T71"/>
    </row>
    <row r="72" spans="1:20" ht="15.5" x14ac:dyDescent="0.35">
      <c r="A72" s="42" t="s">
        <v>323</v>
      </c>
      <c r="B72" s="54" t="s">
        <v>68</v>
      </c>
      <c r="C72" s="33">
        <v>1162404.05</v>
      </c>
      <c r="D72" s="52">
        <v>0</v>
      </c>
      <c r="E72" s="52">
        <v>0</v>
      </c>
      <c r="F72" s="47" t="str">
        <f t="shared" si="2"/>
        <v>Not Required</v>
      </c>
      <c r="G72" s="48">
        <f>FinalAllocation[[#This Row],[Required CCEIS Carryover (267)]]+FinalAllocation[[#This Row],[Required CCEIS Current FY (269)]]</f>
        <v>0</v>
      </c>
      <c r="H72" s="52">
        <v>10658.842298136648</v>
      </c>
      <c r="I72" s="22">
        <v>18389.636026490065</v>
      </c>
      <c r="J72" s="46">
        <f>FinalAllocation[[#This Row],[Required PSPS Carryover (266)]]+FinalAllocation[[#This Row],[Required PSPS Current FY (268)]]</f>
        <v>29048.478324626711</v>
      </c>
      <c r="K72" s="53">
        <v>375088.16</v>
      </c>
      <c r="L72" s="22">
        <v>0</v>
      </c>
      <c r="M72" s="53">
        <v>25628.240000000002</v>
      </c>
      <c r="N72" s="53">
        <v>159733.17000000001</v>
      </c>
      <c r="O72" s="42" t="str">
        <f>FinalAllocation[[#This Row],[LEA/District]]</f>
        <v>2105   MCGEHEE</v>
      </c>
      <c r="T72"/>
    </row>
    <row r="73" spans="1:20" ht="15.5" x14ac:dyDescent="0.35">
      <c r="A73" s="42" t="s">
        <v>324</v>
      </c>
      <c r="B73" s="54" t="s">
        <v>69</v>
      </c>
      <c r="C73" s="33">
        <v>1050096.1599999999</v>
      </c>
      <c r="D73" s="52">
        <v>0</v>
      </c>
      <c r="E73" s="52">
        <v>0</v>
      </c>
      <c r="F73" s="47" t="str">
        <f t="shared" si="2"/>
        <v>Not Required</v>
      </c>
      <c r="G73" s="48">
        <f>FinalAllocation[[#This Row],[Required CCEIS Carryover (267)]]+FinalAllocation[[#This Row],[Required CCEIS Current FY (269)]]</f>
        <v>0</v>
      </c>
      <c r="H73" s="52">
        <v>0</v>
      </c>
      <c r="I73" s="22">
        <v>0</v>
      </c>
      <c r="J73" s="46">
        <f>FinalAllocation[[#This Row],[Required PSPS Carryover (266)]]+FinalAllocation[[#This Row],[Required PSPS Current FY (268)]]</f>
        <v>0</v>
      </c>
      <c r="K73" s="53">
        <v>325839.93</v>
      </c>
      <c r="L73" s="22">
        <v>0</v>
      </c>
      <c r="M73" s="53">
        <v>36976.89</v>
      </c>
      <c r="N73" s="53">
        <v>71370.14</v>
      </c>
      <c r="O73" s="42" t="str">
        <f>FinalAllocation[[#This Row],[LEA/District]]</f>
        <v>2202   DREW CENTRAL</v>
      </c>
      <c r="T73"/>
    </row>
    <row r="74" spans="1:20" ht="15.5" x14ac:dyDescent="0.35">
      <c r="A74" s="42" t="s">
        <v>325</v>
      </c>
      <c r="B74" s="51" t="s">
        <v>70</v>
      </c>
      <c r="C74" s="33">
        <v>1364933.89</v>
      </c>
      <c r="D74" s="52">
        <v>0</v>
      </c>
      <c r="E74" s="52">
        <v>72086.543999999994</v>
      </c>
      <c r="F74" s="47" t="str">
        <f t="shared" si="2"/>
        <v>Required</v>
      </c>
      <c r="G74" s="48">
        <f>FinalAllocation[[#This Row],[Required CCEIS Carryover (267)]]+FinalAllocation[[#This Row],[Required CCEIS Current FY (269)]]</f>
        <v>72086.543999999994</v>
      </c>
      <c r="H74" s="52">
        <v>4832.6456353591157</v>
      </c>
      <c r="I74" s="22">
        <v>4266.0638095238101</v>
      </c>
      <c r="J74" s="46">
        <f>FinalAllocation[[#This Row],[Required PSPS Carryover (266)]]+FinalAllocation[[#This Row],[Required PSPS Current FY (268)]]</f>
        <v>9098.7094448829266</v>
      </c>
      <c r="K74" s="53">
        <v>453420.65</v>
      </c>
      <c r="L74" s="22">
        <v>0</v>
      </c>
      <c r="M74" s="53">
        <v>77433.929999999993</v>
      </c>
      <c r="N74" s="53">
        <v>156334.59</v>
      </c>
      <c r="O74" s="42" t="str">
        <f>FinalAllocation[[#This Row],[LEA/District]]</f>
        <v>2203   MONTICELLO</v>
      </c>
      <c r="T74"/>
    </row>
    <row r="75" spans="1:20" ht="15.5" x14ac:dyDescent="0.35">
      <c r="A75" s="42" t="s">
        <v>326</v>
      </c>
      <c r="B75" s="54" t="s">
        <v>71</v>
      </c>
      <c r="C75" s="33">
        <v>10470591.41</v>
      </c>
      <c r="D75" s="52">
        <v>0</v>
      </c>
      <c r="E75" s="52">
        <v>0</v>
      </c>
      <c r="F75" s="47" t="str">
        <f t="shared" si="2"/>
        <v>Not Required</v>
      </c>
      <c r="G75" s="48">
        <f>FinalAllocation[[#This Row],[Required CCEIS Carryover (267)]]+FinalAllocation[[#This Row],[Required CCEIS Current FY (269)]]</f>
        <v>0</v>
      </c>
      <c r="H75" s="52">
        <v>0</v>
      </c>
      <c r="I75" s="22">
        <v>81813.197752941182</v>
      </c>
      <c r="J75" s="46">
        <f>FinalAllocation[[#This Row],[Required PSPS Carryover (266)]]+FinalAllocation[[#This Row],[Required PSPS Current FY (268)]]</f>
        <v>81813.197752941182</v>
      </c>
      <c r="K75" s="53">
        <v>2698646.18</v>
      </c>
      <c r="L75" s="22">
        <v>2787.4061855670102</v>
      </c>
      <c r="M75" s="53">
        <v>113943.45</v>
      </c>
      <c r="N75" s="53">
        <v>466121.81</v>
      </c>
      <c r="O75" s="42" t="str">
        <f>FinalAllocation[[#This Row],[LEA/District]]</f>
        <v>2301   CONWAY</v>
      </c>
      <c r="T75"/>
    </row>
    <row r="76" spans="1:20" ht="15.5" x14ac:dyDescent="0.35">
      <c r="A76" s="42" t="s">
        <v>530</v>
      </c>
      <c r="B76" s="54" t="s">
        <v>72</v>
      </c>
      <c r="C76" s="33">
        <v>2556001</v>
      </c>
      <c r="D76" s="52">
        <v>0</v>
      </c>
      <c r="E76" s="52">
        <v>0</v>
      </c>
      <c r="F76" s="47" t="str">
        <f t="shared" si="2"/>
        <v>Not Required</v>
      </c>
      <c r="G76" s="48">
        <f>FinalAllocation[[#This Row],[Required CCEIS Carryover (267)]]+FinalAllocation[[#This Row],[Required CCEIS Current FY (269)]]</f>
        <v>0</v>
      </c>
      <c r="H76" s="52">
        <v>237.46311258278183</v>
      </c>
      <c r="I76" s="22">
        <v>11847.569275362319</v>
      </c>
      <c r="J76" s="46">
        <f>FinalAllocation[[#This Row],[Required PSPS Carryover (266)]]+FinalAllocation[[#This Row],[Required PSPS Current FY (268)]]</f>
        <v>12085.032387945101</v>
      </c>
      <c r="K76" s="53">
        <v>878894.42</v>
      </c>
      <c r="L76" s="22">
        <v>0</v>
      </c>
      <c r="M76" s="53">
        <v>37149.56</v>
      </c>
      <c r="N76" s="53">
        <v>135943.12</v>
      </c>
      <c r="O76" s="42" t="str">
        <f>FinalAllocation[[#This Row],[LEA/District]]</f>
        <v>2303   GREENBRIER</v>
      </c>
      <c r="T76"/>
    </row>
    <row r="77" spans="1:20" ht="15.5" x14ac:dyDescent="0.35">
      <c r="A77" s="42" t="s">
        <v>327</v>
      </c>
      <c r="B77" s="54" t="s">
        <v>73</v>
      </c>
      <c r="C77" s="33">
        <v>258358.89</v>
      </c>
      <c r="D77" s="52">
        <v>0</v>
      </c>
      <c r="E77" s="52">
        <v>0</v>
      </c>
      <c r="F77" s="47" t="str">
        <f t="shared" si="2"/>
        <v>Not Required</v>
      </c>
      <c r="G77" s="48">
        <f>FinalAllocation[[#This Row],[Required CCEIS Carryover (267)]]+FinalAllocation[[#This Row],[Required CCEIS Current FY (269)]]</f>
        <v>0</v>
      </c>
      <c r="H77" s="52">
        <v>2251.4673684210525</v>
      </c>
      <c r="I77" s="22">
        <v>3495.7759459459458</v>
      </c>
      <c r="J77" s="46">
        <f>FinalAllocation[[#This Row],[Required PSPS Carryover (266)]]+FinalAllocation[[#This Row],[Required PSPS Current FY (268)]]</f>
        <v>5747.2433143669987</v>
      </c>
      <c r="K77" s="53">
        <v>95639.85</v>
      </c>
      <c r="L77" s="22">
        <v>0</v>
      </c>
      <c r="M77" s="53">
        <v>4912.47</v>
      </c>
      <c r="N77" s="53">
        <v>16992.89</v>
      </c>
      <c r="O77" s="42" t="str">
        <f>FinalAllocation[[#This Row],[LEA/District]]</f>
        <v>2304   GUY-PERKINS</v>
      </c>
      <c r="T77"/>
    </row>
    <row r="78" spans="1:20" ht="15.5" x14ac:dyDescent="0.35">
      <c r="A78" s="42" t="s">
        <v>328</v>
      </c>
      <c r="B78" s="54" t="s">
        <v>74</v>
      </c>
      <c r="C78" s="33">
        <v>746219.03</v>
      </c>
      <c r="D78" s="52">
        <v>0</v>
      </c>
      <c r="E78" s="52">
        <v>0</v>
      </c>
      <c r="F78" s="47" t="str">
        <f t="shared" si="2"/>
        <v>Not Required</v>
      </c>
      <c r="G78" s="48">
        <f>FinalAllocation[[#This Row],[Required CCEIS Carryover (267)]]+FinalAllocation[[#This Row],[Required CCEIS Current FY (269)]]</f>
        <v>0</v>
      </c>
      <c r="H78" s="52">
        <v>1564.0288202247191</v>
      </c>
      <c r="I78" s="22">
        <v>1332.6832967032967</v>
      </c>
      <c r="J78" s="46">
        <f>FinalAllocation[[#This Row],[Required PSPS Carryover (266)]]+FinalAllocation[[#This Row],[Required PSPS Current FY (268)]]</f>
        <v>2896.7121169280158</v>
      </c>
      <c r="K78" s="53">
        <v>266174.55</v>
      </c>
      <c r="L78" s="22">
        <v>0</v>
      </c>
      <c r="M78" s="53">
        <v>7111.15</v>
      </c>
      <c r="N78" s="53">
        <v>42482.22</v>
      </c>
      <c r="O78" s="42" t="str">
        <f>FinalAllocation[[#This Row],[LEA/District]]</f>
        <v>2305   MAYFLOWER</v>
      </c>
      <c r="T78"/>
    </row>
    <row r="79" spans="1:20" ht="15.5" x14ac:dyDescent="0.35">
      <c r="A79" s="42" t="s">
        <v>329</v>
      </c>
      <c r="B79" s="51" t="s">
        <v>75</v>
      </c>
      <c r="C79" s="33">
        <v>362084.19</v>
      </c>
      <c r="D79" s="52">
        <v>0</v>
      </c>
      <c r="E79" s="52">
        <v>0</v>
      </c>
      <c r="F79" s="47" t="str">
        <f t="shared" si="2"/>
        <v>Not Required</v>
      </c>
      <c r="G79" s="48">
        <f>FinalAllocation[[#This Row],[Required CCEIS Carryover (267)]]+FinalAllocation[[#This Row],[Required CCEIS Current FY (269)]]</f>
        <v>0</v>
      </c>
      <c r="H79" s="52">
        <v>0</v>
      </c>
      <c r="I79" s="22">
        <v>0</v>
      </c>
      <c r="J79" s="46">
        <f>FinalAllocation[[#This Row],[Required PSPS Carryover (266)]]+FinalAllocation[[#This Row],[Required PSPS Current FY (268)]]</f>
        <v>0</v>
      </c>
      <c r="K79" s="53">
        <v>118867.4</v>
      </c>
      <c r="L79" s="22">
        <v>0</v>
      </c>
      <c r="M79" s="53">
        <v>5006.05</v>
      </c>
      <c r="N79" s="53">
        <v>25489.33</v>
      </c>
      <c r="O79" s="42" t="str">
        <f>FinalAllocation[[#This Row],[LEA/District]]</f>
        <v>2306   MT. VERNON-ENOLA</v>
      </c>
      <c r="T79"/>
    </row>
    <row r="80" spans="1:20" ht="15.5" x14ac:dyDescent="0.35">
      <c r="A80" s="42" t="s">
        <v>330</v>
      </c>
      <c r="B80" s="51" t="s">
        <v>76</v>
      </c>
      <c r="C80" s="33">
        <v>2102511.52</v>
      </c>
      <c r="D80" s="52">
        <v>0</v>
      </c>
      <c r="E80" s="52">
        <v>0</v>
      </c>
      <c r="F80" s="47" t="str">
        <f t="shared" si="2"/>
        <v>Not Required</v>
      </c>
      <c r="G80" s="48">
        <f>FinalAllocation[[#This Row],[Required CCEIS Carryover (267)]]+FinalAllocation[[#This Row],[Required CCEIS Current FY (269)]]</f>
        <v>0</v>
      </c>
      <c r="H80" s="52">
        <v>0</v>
      </c>
      <c r="I80" s="22">
        <v>0</v>
      </c>
      <c r="J80" s="46">
        <f>FinalAllocation[[#This Row],[Required PSPS Carryover (266)]]+FinalAllocation[[#This Row],[Required PSPS Current FY (268)]]</f>
        <v>0</v>
      </c>
      <c r="K80" s="53">
        <v>755139.21</v>
      </c>
      <c r="L80" s="22">
        <v>0</v>
      </c>
      <c r="M80" s="53">
        <v>19178.669999999998</v>
      </c>
      <c r="N80" s="53">
        <v>130845.25</v>
      </c>
      <c r="O80" s="42" t="str">
        <f>FinalAllocation[[#This Row],[LEA/District]]</f>
        <v>2307   VILONIA</v>
      </c>
      <c r="T80"/>
    </row>
    <row r="81" spans="1:20" ht="15.5" x14ac:dyDescent="0.35">
      <c r="A81" s="42" t="s">
        <v>331</v>
      </c>
      <c r="B81" s="54" t="s">
        <v>77</v>
      </c>
      <c r="C81" s="33">
        <v>511637.32</v>
      </c>
      <c r="D81" s="52">
        <v>0</v>
      </c>
      <c r="E81" s="52">
        <v>0</v>
      </c>
      <c r="F81" s="47" t="str">
        <f t="shared" si="2"/>
        <v>Not Required</v>
      </c>
      <c r="G81" s="48">
        <f>FinalAllocation[[#This Row],[Required CCEIS Carryover (267)]]+FinalAllocation[[#This Row],[Required CCEIS Current FY (269)]]</f>
        <v>0</v>
      </c>
      <c r="H81" s="52">
        <v>0</v>
      </c>
      <c r="I81" s="22">
        <v>0</v>
      </c>
      <c r="J81" s="46">
        <f>FinalAllocation[[#This Row],[Required PSPS Carryover (266)]]+FinalAllocation[[#This Row],[Required PSPS Current FY (268)]]</f>
        <v>0</v>
      </c>
      <c r="K81" s="53">
        <v>212541.84000000003</v>
      </c>
      <c r="L81" s="22">
        <v>0</v>
      </c>
      <c r="M81" s="53">
        <v>12923.86</v>
      </c>
      <c r="N81" s="53">
        <v>50978.67</v>
      </c>
      <c r="O81" s="42" t="str">
        <f>FinalAllocation[[#This Row],[LEA/District]]</f>
        <v>2402   CHARLESTON</v>
      </c>
      <c r="T81"/>
    </row>
    <row r="82" spans="1:20" ht="15.5" x14ac:dyDescent="0.35">
      <c r="A82" s="42" t="s">
        <v>332</v>
      </c>
      <c r="B82" s="54" t="s">
        <v>78</v>
      </c>
      <c r="C82" s="33">
        <v>313921.59999999998</v>
      </c>
      <c r="D82" s="52">
        <v>0</v>
      </c>
      <c r="E82" s="52">
        <v>0</v>
      </c>
      <c r="F82" s="47" t="str">
        <f t="shared" si="2"/>
        <v>Not Required</v>
      </c>
      <c r="G82" s="48">
        <f>FinalAllocation[[#This Row],[Required CCEIS Carryover (267)]]+FinalAllocation[[#This Row],[Required CCEIS Current FY (269)]]</f>
        <v>0</v>
      </c>
      <c r="H82" s="52">
        <v>0</v>
      </c>
      <c r="I82" s="22">
        <v>0</v>
      </c>
      <c r="J82" s="46">
        <f>FinalAllocation[[#This Row],[Required PSPS Carryover (266)]]+FinalAllocation[[#This Row],[Required PSPS Current FY (268)]]</f>
        <v>0</v>
      </c>
      <c r="K82" s="53">
        <v>139316.16</v>
      </c>
      <c r="L82" s="22">
        <v>0</v>
      </c>
      <c r="M82" s="53">
        <v>5816.01</v>
      </c>
      <c r="N82" s="53">
        <v>47164.3</v>
      </c>
      <c r="O82" s="42" t="str">
        <f>FinalAllocation[[#This Row],[LEA/District]]</f>
        <v>2403   COUNTY LINE</v>
      </c>
      <c r="T82"/>
    </row>
    <row r="83" spans="1:20" ht="15.5" x14ac:dyDescent="0.35">
      <c r="A83" s="42" t="s">
        <v>333</v>
      </c>
      <c r="B83" s="54" t="s">
        <v>79</v>
      </c>
      <c r="C83" s="33">
        <v>1107145.73</v>
      </c>
      <c r="D83" s="52">
        <v>0</v>
      </c>
      <c r="E83" s="52">
        <v>0</v>
      </c>
      <c r="F83" s="47" t="str">
        <f t="shared" si="2"/>
        <v>Not Required</v>
      </c>
      <c r="G83" s="48">
        <f>FinalAllocation[[#This Row],[Required CCEIS Carryover (267)]]+FinalAllocation[[#This Row],[Required CCEIS Current FY (269)]]</f>
        <v>0</v>
      </c>
      <c r="H83" s="52">
        <v>1063.3380425531923</v>
      </c>
      <c r="I83" s="22">
        <v>7537.3252863436128</v>
      </c>
      <c r="J83" s="46">
        <f>FinalAllocation[[#This Row],[Required PSPS Carryover (266)]]+FinalAllocation[[#This Row],[Required PSPS Current FY (268)]]</f>
        <v>8600.6633288968042</v>
      </c>
      <c r="K83" s="53">
        <v>668786.64</v>
      </c>
      <c r="L83" s="22">
        <v>0</v>
      </c>
      <c r="M83" s="53">
        <v>22329.78</v>
      </c>
      <c r="N83" s="53">
        <v>171345.33</v>
      </c>
      <c r="O83" s="42" t="str">
        <f>FinalAllocation[[#This Row],[LEA/District]]</f>
        <v>2404   OZARK</v>
      </c>
      <c r="T83"/>
    </row>
    <row r="84" spans="1:20" ht="15.5" x14ac:dyDescent="0.35">
      <c r="A84" s="42" t="s">
        <v>334</v>
      </c>
      <c r="B84" s="51" t="s">
        <v>80</v>
      </c>
      <c r="C84" s="33">
        <v>209006.06</v>
      </c>
      <c r="D84" s="52">
        <v>0</v>
      </c>
      <c r="E84" s="52">
        <v>0</v>
      </c>
      <c r="F84" s="47" t="str">
        <f t="shared" si="2"/>
        <v>Not Required</v>
      </c>
      <c r="G84" s="48">
        <f>FinalAllocation[[#This Row],[Required CCEIS Carryover (267)]]+FinalAllocation[[#This Row],[Required CCEIS Current FY (269)]]</f>
        <v>0</v>
      </c>
      <c r="H84" s="52">
        <v>0</v>
      </c>
      <c r="I84" s="22">
        <v>0</v>
      </c>
      <c r="J84" s="46">
        <f>FinalAllocation[[#This Row],[Required PSPS Carryover (266)]]+FinalAllocation[[#This Row],[Required PSPS Current FY (268)]]</f>
        <v>0</v>
      </c>
      <c r="K84" s="53">
        <v>155817.59000000003</v>
      </c>
      <c r="L84" s="22">
        <v>0</v>
      </c>
      <c r="M84" s="53">
        <v>15074.45</v>
      </c>
      <c r="N84" s="53">
        <v>44181.51</v>
      </c>
      <c r="O84" s="42" t="str">
        <f>FinalAllocation[[#This Row],[LEA/District]]</f>
        <v>2501   MAMMOTH SPRINGS</v>
      </c>
      <c r="T84"/>
    </row>
    <row r="85" spans="1:20" ht="15.5" x14ac:dyDescent="0.35">
      <c r="A85" s="42" t="s">
        <v>335</v>
      </c>
      <c r="B85" s="54" t="s">
        <v>81</v>
      </c>
      <c r="C85" s="33">
        <v>433476.74</v>
      </c>
      <c r="D85" s="52">
        <v>0</v>
      </c>
      <c r="E85" s="52">
        <v>0</v>
      </c>
      <c r="F85" s="47" t="str">
        <f t="shared" si="2"/>
        <v>Not Required</v>
      </c>
      <c r="G85" s="48">
        <f>FinalAllocation[[#This Row],[Required CCEIS Carryover (267)]]+FinalAllocation[[#This Row],[Required CCEIS Current FY (269)]]</f>
        <v>0</v>
      </c>
      <c r="H85" s="52">
        <v>105.84406015037598</v>
      </c>
      <c r="I85" s="22">
        <v>3178.1956390977443</v>
      </c>
      <c r="J85" s="46">
        <f>FinalAllocation[[#This Row],[Required PSPS Carryover (266)]]+FinalAllocation[[#This Row],[Required PSPS Current FY (268)]]</f>
        <v>3284.0396992481201</v>
      </c>
      <c r="K85" s="53">
        <v>403255.54000000004</v>
      </c>
      <c r="L85" s="22">
        <v>0</v>
      </c>
      <c r="M85" s="53">
        <v>12346.820000000002</v>
      </c>
      <c r="N85" s="53">
        <v>78167.319999999992</v>
      </c>
      <c r="O85" s="42" t="str">
        <f>FinalAllocation[[#This Row],[LEA/District]]</f>
        <v>2502   SALEM</v>
      </c>
      <c r="T85"/>
    </row>
    <row r="86" spans="1:20" ht="15.5" x14ac:dyDescent="0.35">
      <c r="A86" s="42" t="s">
        <v>336</v>
      </c>
      <c r="B86" s="54" t="s">
        <v>82</v>
      </c>
      <c r="C86" s="33">
        <v>234947.4</v>
      </c>
      <c r="D86" s="52">
        <v>0</v>
      </c>
      <c r="E86" s="52">
        <v>0</v>
      </c>
      <c r="F86" s="47" t="str">
        <f t="shared" si="2"/>
        <v>Not Required</v>
      </c>
      <c r="G86" s="48">
        <f>FinalAllocation[[#This Row],[Required CCEIS Carryover (267)]]+FinalAllocation[[#This Row],[Required CCEIS Current FY (269)]]</f>
        <v>0</v>
      </c>
      <c r="H86" s="52">
        <v>0</v>
      </c>
      <c r="I86" s="22">
        <v>0</v>
      </c>
      <c r="J86" s="46">
        <f>FinalAllocation[[#This Row],[Required PSPS Carryover (266)]]+FinalAllocation[[#This Row],[Required PSPS Current FY (268)]]</f>
        <v>0</v>
      </c>
      <c r="K86" s="53">
        <v>102704.74</v>
      </c>
      <c r="L86" s="22">
        <v>0</v>
      </c>
      <c r="M86" s="53">
        <v>6879.19</v>
      </c>
      <c r="N86" s="53">
        <v>32286.49</v>
      </c>
      <c r="O86" s="42" t="str">
        <f>FinalAllocation[[#This Row],[LEA/District]]</f>
        <v>2503   VIOLA</v>
      </c>
      <c r="T86"/>
    </row>
    <row r="87" spans="1:20" ht="15.5" x14ac:dyDescent="0.35">
      <c r="A87" s="42" t="s">
        <v>337</v>
      </c>
      <c r="B87" s="54" t="s">
        <v>83</v>
      </c>
      <c r="C87" s="33">
        <v>331827.18</v>
      </c>
      <c r="D87" s="52">
        <v>0</v>
      </c>
      <c r="E87" s="52">
        <v>0</v>
      </c>
      <c r="F87" s="47" t="str">
        <f t="shared" si="2"/>
        <v>Not Required</v>
      </c>
      <c r="G87" s="48">
        <f>FinalAllocation[[#This Row],[Required CCEIS Carryover (267)]]+FinalAllocation[[#This Row],[Required CCEIS Current FY (269)]]</f>
        <v>0</v>
      </c>
      <c r="H87" s="52">
        <v>0</v>
      </c>
      <c r="I87" s="22">
        <v>0</v>
      </c>
      <c r="J87" s="46">
        <f>FinalAllocation[[#This Row],[Required PSPS Carryover (266)]]+FinalAllocation[[#This Row],[Required PSPS Current FY (268)]]</f>
        <v>0</v>
      </c>
      <c r="K87" s="53">
        <v>183859.7</v>
      </c>
      <c r="L87" s="22">
        <v>0</v>
      </c>
      <c r="M87" s="53">
        <v>6659.87</v>
      </c>
      <c r="N87" s="53">
        <v>22090.76</v>
      </c>
      <c r="O87" s="42" t="str">
        <f>FinalAllocation[[#This Row],[LEA/District]]</f>
        <v>2601   CUTTER-MORNING STAR</v>
      </c>
      <c r="T87"/>
    </row>
    <row r="88" spans="1:20" ht="15.5" x14ac:dyDescent="0.35">
      <c r="A88" s="42" t="s">
        <v>338</v>
      </c>
      <c r="B88" s="54" t="s">
        <v>84</v>
      </c>
      <c r="C88" s="33">
        <v>1318361.8999999999</v>
      </c>
      <c r="D88" s="52">
        <v>0</v>
      </c>
      <c r="E88" s="52">
        <v>0</v>
      </c>
      <c r="F88" s="47" t="str">
        <f t="shared" si="2"/>
        <v>Not Required</v>
      </c>
      <c r="G88" s="48">
        <f>FinalAllocation[[#This Row],[Required CCEIS Carryover (267)]]+FinalAllocation[[#This Row],[Required CCEIS Current FY (269)]]</f>
        <v>0</v>
      </c>
      <c r="H88" s="52">
        <v>8393.5922608695655</v>
      </c>
      <c r="I88" s="22">
        <v>8768.1264454976317</v>
      </c>
      <c r="J88" s="46">
        <f>FinalAllocation[[#This Row],[Required PSPS Carryover (266)]]+FinalAllocation[[#This Row],[Required PSPS Current FY (268)]]</f>
        <v>17161.718706367195</v>
      </c>
      <c r="K88" s="53">
        <v>332897.32</v>
      </c>
      <c r="L88" s="22">
        <v>0</v>
      </c>
      <c r="M88" s="53">
        <v>25038.39</v>
      </c>
      <c r="N88" s="53">
        <v>75272.63</v>
      </c>
      <c r="O88" s="42" t="str">
        <f>FinalAllocation[[#This Row],[LEA/District]]</f>
        <v>2602   FOUNTAIN LAKE</v>
      </c>
      <c r="T88"/>
    </row>
    <row r="89" spans="1:20" ht="15.5" x14ac:dyDescent="0.35">
      <c r="A89" s="42" t="s">
        <v>339</v>
      </c>
      <c r="B89" s="54" t="s">
        <v>85</v>
      </c>
      <c r="C89" s="33">
        <v>4216814.54</v>
      </c>
      <c r="D89" s="52">
        <v>64091.21</v>
      </c>
      <c r="E89" s="52">
        <v>0</v>
      </c>
      <c r="F89" s="47" t="str">
        <f t="shared" si="2"/>
        <v>Required</v>
      </c>
      <c r="G89" s="48">
        <f>FinalAllocation[[#This Row],[Required CCEIS Carryover (267)]]+FinalAllocation[[#This Row],[Required CCEIS Current FY (269)]]</f>
        <v>64091.21</v>
      </c>
      <c r="H89" s="52">
        <v>0</v>
      </c>
      <c r="I89" s="22">
        <v>9934.9804815409316</v>
      </c>
      <c r="J89" s="46">
        <f>FinalAllocation[[#This Row],[Required PSPS Carryover (266)]]+FinalAllocation[[#This Row],[Required PSPS Current FY (268)]]</f>
        <v>9934.9804815409316</v>
      </c>
      <c r="K89" s="53">
        <v>1141533.57</v>
      </c>
      <c r="L89" s="22">
        <v>0</v>
      </c>
      <c r="M89" s="53">
        <v>34575.599999999999</v>
      </c>
      <c r="N89" s="53">
        <v>361423.3</v>
      </c>
      <c r="O89" s="42" t="str">
        <f>FinalAllocation[[#This Row],[LEA/District]]</f>
        <v>2603   HOT SPRINGS</v>
      </c>
      <c r="T89"/>
    </row>
    <row r="90" spans="1:20" ht="15.5" x14ac:dyDescent="0.35">
      <c r="A90" s="42" t="s">
        <v>340</v>
      </c>
      <c r="B90" s="54" t="s">
        <v>86</v>
      </c>
      <c r="C90" s="33">
        <v>746995.7</v>
      </c>
      <c r="D90" s="52">
        <v>0</v>
      </c>
      <c r="E90" s="52">
        <v>0</v>
      </c>
      <c r="F90" s="47" t="str">
        <f t="shared" si="2"/>
        <v>Not Required</v>
      </c>
      <c r="G90" s="48">
        <f>FinalAllocation[[#This Row],[Required CCEIS Carryover (267)]]+FinalAllocation[[#This Row],[Required CCEIS Current FY (269)]]</f>
        <v>0</v>
      </c>
      <c r="H90" s="52">
        <v>7666.1291304347824</v>
      </c>
      <c r="I90" s="22">
        <v>6816.0834677419352</v>
      </c>
      <c r="J90" s="46">
        <f>FinalAllocation[[#This Row],[Required PSPS Carryover (266)]]+FinalAllocation[[#This Row],[Required PSPS Current FY (268)]]</f>
        <v>14482.212598176717</v>
      </c>
      <c r="K90" s="53">
        <v>191537.06999999998</v>
      </c>
      <c r="L90" s="22">
        <v>0</v>
      </c>
      <c r="M90" s="53">
        <v>4534.87</v>
      </c>
      <c r="N90" s="53">
        <v>35685.07</v>
      </c>
      <c r="O90" s="42" t="str">
        <f>FinalAllocation[[#This Row],[LEA/District]]</f>
        <v>2604   JESSIEVILLE</v>
      </c>
      <c r="T90"/>
    </row>
    <row r="91" spans="1:20" ht="15.5" x14ac:dyDescent="0.35">
      <c r="A91" s="42" t="s">
        <v>341</v>
      </c>
      <c r="B91" s="54" t="s">
        <v>87</v>
      </c>
      <c r="C91" s="33">
        <v>3608984.32</v>
      </c>
      <c r="D91" s="52">
        <v>0</v>
      </c>
      <c r="E91" s="52">
        <v>149723.79899999997</v>
      </c>
      <c r="F91" s="47" t="str">
        <f t="shared" si="2"/>
        <v>Required</v>
      </c>
      <c r="G91" s="48">
        <f>FinalAllocation[[#This Row],[Required CCEIS Carryover (267)]]+FinalAllocation[[#This Row],[Required CCEIS Current FY (269)]]</f>
        <v>149723.79899999997</v>
      </c>
      <c r="H91" s="52">
        <v>28079.756627450981</v>
      </c>
      <c r="I91" s="22">
        <v>0</v>
      </c>
      <c r="J91" s="46">
        <f>FinalAllocation[[#This Row],[Required PSPS Carryover (266)]]+FinalAllocation[[#This Row],[Required PSPS Current FY (268)]]</f>
        <v>28079.756627450981</v>
      </c>
      <c r="K91" s="53">
        <v>1181934.3899999999</v>
      </c>
      <c r="L91" s="22">
        <v>0</v>
      </c>
      <c r="M91" s="53">
        <v>30854.69</v>
      </c>
      <c r="N91" s="53">
        <v>207313.27000000002</v>
      </c>
      <c r="O91" s="42" t="str">
        <f>FinalAllocation[[#This Row],[LEA/District]]</f>
        <v>2605   LAKE HAMILTON</v>
      </c>
      <c r="T91"/>
    </row>
    <row r="92" spans="1:20" ht="15.5" x14ac:dyDescent="0.35">
      <c r="A92" s="42" t="s">
        <v>342</v>
      </c>
      <c r="B92" s="51" t="s">
        <v>88</v>
      </c>
      <c r="C92" s="33">
        <v>2230599.21</v>
      </c>
      <c r="D92" s="52">
        <v>0</v>
      </c>
      <c r="E92" s="52">
        <v>0</v>
      </c>
      <c r="F92" s="47" t="str">
        <f t="shared" si="2"/>
        <v>Not Required</v>
      </c>
      <c r="G92" s="48">
        <f>FinalAllocation[[#This Row],[Required CCEIS Carryover (267)]]+FinalAllocation[[#This Row],[Required CCEIS Current FY (269)]]</f>
        <v>0</v>
      </c>
      <c r="H92" s="52">
        <v>138.89862385321067</v>
      </c>
      <c r="I92" s="22">
        <v>3290.1246451612901</v>
      </c>
      <c r="J92" s="46">
        <f>FinalAllocation[[#This Row],[Required PSPS Carryover (266)]]+FinalAllocation[[#This Row],[Required PSPS Current FY (268)]]</f>
        <v>3429.0232690145008</v>
      </c>
      <c r="K92" s="53">
        <v>795073.26</v>
      </c>
      <c r="L92" s="22">
        <v>0</v>
      </c>
      <c r="M92" s="53">
        <v>31909.73</v>
      </c>
      <c r="N92" s="53">
        <v>118950.23</v>
      </c>
      <c r="O92" s="42" t="str">
        <f>FinalAllocation[[#This Row],[LEA/District]]</f>
        <v>2606   LAKESIDE (GARLAND)</v>
      </c>
      <c r="T92"/>
    </row>
    <row r="93" spans="1:20" ht="15.5" x14ac:dyDescent="0.35">
      <c r="A93" s="42" t="s">
        <v>343</v>
      </c>
      <c r="B93" s="54" t="s">
        <v>89</v>
      </c>
      <c r="C93" s="33">
        <v>1105526.47</v>
      </c>
      <c r="D93" s="52">
        <v>0</v>
      </c>
      <c r="E93" s="52">
        <v>0</v>
      </c>
      <c r="F93" s="47" t="str">
        <f t="shared" si="2"/>
        <v>Not Required</v>
      </c>
      <c r="G93" s="48">
        <f>FinalAllocation[[#This Row],[Required CCEIS Carryover (267)]]+FinalAllocation[[#This Row],[Required CCEIS Current FY (269)]]</f>
        <v>0</v>
      </c>
      <c r="H93" s="52">
        <v>0</v>
      </c>
      <c r="I93" s="22">
        <v>2603.7618840579712</v>
      </c>
      <c r="J93" s="46">
        <f>FinalAllocation[[#This Row],[Required PSPS Carryover (266)]]+FinalAllocation[[#This Row],[Required PSPS Current FY (268)]]</f>
        <v>2603.7618840579712</v>
      </c>
      <c r="K93" s="53">
        <v>214108.6</v>
      </c>
      <c r="L93" s="22">
        <v>0</v>
      </c>
      <c r="M93" s="53">
        <v>9688.1</v>
      </c>
      <c r="N93" s="53">
        <v>67663.31</v>
      </c>
      <c r="O93" s="42" t="str">
        <f>FinalAllocation[[#This Row],[LEA/District]]</f>
        <v>2607   MOUNTAIN PINE</v>
      </c>
      <c r="T93"/>
    </row>
    <row r="94" spans="1:20" ht="15.5" x14ac:dyDescent="0.35">
      <c r="A94" s="42" t="s">
        <v>344</v>
      </c>
      <c r="B94" s="54" t="s">
        <v>90</v>
      </c>
      <c r="C94" s="33">
        <v>292602.03000000003</v>
      </c>
      <c r="D94" s="52">
        <v>0</v>
      </c>
      <c r="E94" s="52">
        <v>0</v>
      </c>
      <c r="F94" s="47" t="str">
        <f t="shared" si="2"/>
        <v>Not Required</v>
      </c>
      <c r="G94" s="48">
        <f>FinalAllocation[[#This Row],[Required CCEIS Carryover (267)]]+FinalAllocation[[#This Row],[Required CCEIS Current FY (269)]]</f>
        <v>0</v>
      </c>
      <c r="H94" s="52">
        <v>0</v>
      </c>
      <c r="I94" s="22">
        <v>0</v>
      </c>
      <c r="J94" s="46">
        <f>FinalAllocation[[#This Row],[Required PSPS Carryover (266)]]+FinalAllocation[[#This Row],[Required PSPS Current FY (268)]]</f>
        <v>0</v>
      </c>
      <c r="K94" s="53">
        <v>144867.23000000001</v>
      </c>
      <c r="L94" s="22">
        <v>0</v>
      </c>
      <c r="M94" s="53">
        <v>5792.24</v>
      </c>
      <c r="N94" s="53">
        <v>15293.6</v>
      </c>
      <c r="O94" s="42" t="str">
        <f>FinalAllocation[[#This Row],[LEA/District]]</f>
        <v>2703   POYEN</v>
      </c>
      <c r="T94"/>
    </row>
    <row r="95" spans="1:20" ht="15.5" x14ac:dyDescent="0.35">
      <c r="A95" s="42" t="s">
        <v>345</v>
      </c>
      <c r="B95" s="54" t="s">
        <v>91</v>
      </c>
      <c r="C95" s="33">
        <v>2908903.91</v>
      </c>
      <c r="D95" s="52">
        <v>0</v>
      </c>
      <c r="E95" s="52">
        <v>0</v>
      </c>
      <c r="F95" s="47" t="str">
        <f t="shared" si="2"/>
        <v>Not Required</v>
      </c>
      <c r="G95" s="48">
        <f>FinalAllocation[[#This Row],[Required CCEIS Carryover (267)]]+FinalAllocation[[#This Row],[Required CCEIS Current FY (269)]]</f>
        <v>0</v>
      </c>
      <c r="H95" s="52">
        <v>22457.42376146789</v>
      </c>
      <c r="I95" s="22">
        <v>27173.594006024094</v>
      </c>
      <c r="J95" s="46">
        <f>FinalAllocation[[#This Row],[Required PSPS Carryover (266)]]+FinalAllocation[[#This Row],[Required PSPS Current FY (268)]]</f>
        <v>49631.017767491983</v>
      </c>
      <c r="K95" s="53">
        <v>1117627.71</v>
      </c>
      <c r="L95" s="22">
        <v>0</v>
      </c>
      <c r="M95" s="53">
        <v>33565.120000000003</v>
      </c>
      <c r="N95" s="53">
        <v>163131.74</v>
      </c>
      <c r="O95" s="42" t="str">
        <f>FinalAllocation[[#This Row],[LEA/District]]</f>
        <v>2705   SHERIDAN</v>
      </c>
      <c r="T95"/>
    </row>
    <row r="96" spans="1:20" ht="15.5" x14ac:dyDescent="0.35">
      <c r="A96" s="42" t="s">
        <v>346</v>
      </c>
      <c r="B96" s="54" t="s">
        <v>92</v>
      </c>
      <c r="C96" s="33">
        <v>411181.45</v>
      </c>
      <c r="D96" s="52">
        <v>0</v>
      </c>
      <c r="E96" s="52">
        <v>0</v>
      </c>
      <c r="F96" s="47" t="str">
        <f t="shared" si="2"/>
        <v>Not Required</v>
      </c>
      <c r="G96" s="48">
        <f>FinalAllocation[[#This Row],[Required CCEIS Carryover (267)]]+FinalAllocation[[#This Row],[Required CCEIS Current FY (269)]]</f>
        <v>0</v>
      </c>
      <c r="H96" s="52">
        <v>0</v>
      </c>
      <c r="I96" s="22">
        <v>0</v>
      </c>
      <c r="J96" s="46">
        <f>FinalAllocation[[#This Row],[Required PSPS Carryover (266)]]+FinalAllocation[[#This Row],[Required PSPS Current FY (268)]]</f>
        <v>0</v>
      </c>
      <c r="K96" s="53">
        <v>160383.46000000002</v>
      </c>
      <c r="L96" s="22">
        <v>0</v>
      </c>
      <c r="M96" s="53">
        <v>14608.16</v>
      </c>
      <c r="N96" s="53">
        <v>30587.200000000001</v>
      </c>
      <c r="O96" s="42" t="str">
        <f>FinalAllocation[[#This Row],[LEA/District]]</f>
        <v>2803   MARMADUKE</v>
      </c>
      <c r="T96"/>
    </row>
    <row r="97" spans="1:20" ht="15.5" x14ac:dyDescent="0.35">
      <c r="A97" s="42" t="s">
        <v>347</v>
      </c>
      <c r="B97" s="54" t="s">
        <v>93</v>
      </c>
      <c r="C97" s="33">
        <v>4815916.2699999996</v>
      </c>
      <c r="D97" s="52">
        <v>0</v>
      </c>
      <c r="E97" s="52">
        <v>0</v>
      </c>
      <c r="F97" s="47" t="str">
        <f t="shared" si="2"/>
        <v>Not Required</v>
      </c>
      <c r="G97" s="48">
        <f>FinalAllocation[[#This Row],[Required CCEIS Carryover (267)]]+FinalAllocation[[#This Row],[Required CCEIS Current FY (269)]]</f>
        <v>0</v>
      </c>
      <c r="H97" s="52">
        <v>106.31082926829185</v>
      </c>
      <c r="I97" s="22">
        <v>26405.032506775067</v>
      </c>
      <c r="J97" s="46">
        <f>FinalAllocation[[#This Row],[Required PSPS Carryover (266)]]+FinalAllocation[[#This Row],[Required PSPS Current FY (268)]]</f>
        <v>26511.343336043359</v>
      </c>
      <c r="K97" s="53">
        <v>1037416.53</v>
      </c>
      <c r="L97" s="22">
        <v>2663.3588235294114</v>
      </c>
      <c r="M97" s="53">
        <v>73860.939999999988</v>
      </c>
      <c r="N97" s="53">
        <v>177385.53000000003</v>
      </c>
      <c r="O97" s="42" t="str">
        <f>FinalAllocation[[#This Row],[LEA/District]]</f>
        <v>2807   GREENE COUNTY TECHNICAL</v>
      </c>
      <c r="T97"/>
    </row>
    <row r="98" spans="1:20" ht="15.5" x14ac:dyDescent="0.35">
      <c r="A98" s="42" t="s">
        <v>348</v>
      </c>
      <c r="B98" s="54" t="s">
        <v>94</v>
      </c>
      <c r="C98" s="33">
        <v>3353669.93</v>
      </c>
      <c r="D98" s="52">
        <v>0</v>
      </c>
      <c r="E98" s="52">
        <v>0</v>
      </c>
      <c r="F98" s="47" t="str">
        <f t="shared" si="2"/>
        <v>Not Required</v>
      </c>
      <c r="G98" s="48">
        <f>FinalAllocation[[#This Row],[Required CCEIS Carryover (267)]]+FinalAllocation[[#This Row],[Required CCEIS Current FY (269)]]</f>
        <v>0</v>
      </c>
      <c r="H98" s="52">
        <v>11848.279230769229</v>
      </c>
      <c r="I98" s="22">
        <v>27071.25655688623</v>
      </c>
      <c r="J98" s="46">
        <f>FinalAllocation[[#This Row],[Required PSPS Carryover (266)]]+FinalAllocation[[#This Row],[Required PSPS Current FY (268)]]</f>
        <v>38919.535787655463</v>
      </c>
      <c r="K98" s="53">
        <v>852924.75</v>
      </c>
      <c r="L98" s="22">
        <v>2055.8404444444445</v>
      </c>
      <c r="M98" s="53">
        <v>52770.170000000006</v>
      </c>
      <c r="N98" s="53">
        <v>135409.28</v>
      </c>
      <c r="O98" s="42" t="str">
        <f>FinalAllocation[[#This Row],[LEA/District]]</f>
        <v>2808   PARAGOULD</v>
      </c>
      <c r="T98"/>
    </row>
    <row r="99" spans="1:20" ht="15.5" x14ac:dyDescent="0.35">
      <c r="A99" s="42" t="s">
        <v>349</v>
      </c>
      <c r="B99" s="54" t="s">
        <v>95</v>
      </c>
      <c r="C99" s="33">
        <v>341121.91</v>
      </c>
      <c r="D99" s="52">
        <v>0</v>
      </c>
      <c r="E99" s="52">
        <v>0</v>
      </c>
      <c r="F99" s="47" t="str">
        <f t="shared" si="2"/>
        <v>Not Required</v>
      </c>
      <c r="G99" s="48">
        <f>FinalAllocation[[#This Row],[Required CCEIS Carryover (267)]]+FinalAllocation[[#This Row],[Required CCEIS Current FY (269)]]</f>
        <v>0</v>
      </c>
      <c r="H99" s="52">
        <v>0</v>
      </c>
      <c r="I99" s="22">
        <v>0</v>
      </c>
      <c r="J99" s="46">
        <f>FinalAllocation[[#This Row],[Required PSPS Carryover (266)]]+FinalAllocation[[#This Row],[Required PSPS Current FY (268)]]</f>
        <v>0</v>
      </c>
      <c r="K99" s="53">
        <v>145221.5</v>
      </c>
      <c r="L99" s="22">
        <v>0</v>
      </c>
      <c r="M99" s="53">
        <v>6277.73</v>
      </c>
      <c r="N99" s="53">
        <v>31315.339999999997</v>
      </c>
      <c r="O99" s="42" t="str">
        <f>FinalAllocation[[#This Row],[LEA/District]]</f>
        <v>2901   BLEVINS</v>
      </c>
      <c r="T99"/>
    </row>
    <row r="100" spans="1:20" ht="15.5" x14ac:dyDescent="0.35">
      <c r="A100" s="42" t="s">
        <v>350</v>
      </c>
      <c r="B100" s="51" t="s">
        <v>96</v>
      </c>
      <c r="C100" s="33">
        <v>1877655.69</v>
      </c>
      <c r="D100" s="52">
        <v>0</v>
      </c>
      <c r="E100" s="52">
        <v>97464.527999999977</v>
      </c>
      <c r="F100" s="47" t="str">
        <f t="shared" si="2"/>
        <v>Required</v>
      </c>
      <c r="G100" s="48">
        <f>FinalAllocation[[#This Row],[Required CCEIS Carryover (267)]]+FinalAllocation[[#This Row],[Required CCEIS Current FY (269)]]</f>
        <v>97464.527999999977</v>
      </c>
      <c r="H100" s="52">
        <v>27092.141612781008</v>
      </c>
      <c r="I100" s="22">
        <v>10997.05</v>
      </c>
      <c r="J100" s="46">
        <f>FinalAllocation[[#This Row],[Required PSPS Carryover (266)]]+FinalAllocation[[#This Row],[Required PSPS Current FY (268)]]</f>
        <v>38089.191612781011</v>
      </c>
      <c r="K100" s="53">
        <v>811413.19</v>
      </c>
      <c r="L100" s="22">
        <v>0</v>
      </c>
      <c r="M100" s="53">
        <v>40526.949999999997</v>
      </c>
      <c r="N100" s="53">
        <v>200516.1</v>
      </c>
      <c r="O100" s="42" t="str">
        <f>FinalAllocation[[#This Row],[LEA/District]]</f>
        <v>2903   HOPE</v>
      </c>
      <c r="T100"/>
    </row>
    <row r="101" spans="1:20" ht="15.5" x14ac:dyDescent="0.35">
      <c r="A101" s="42" t="s">
        <v>351</v>
      </c>
      <c r="B101" s="51" t="s">
        <v>97</v>
      </c>
      <c r="C101" s="33">
        <v>365364.5</v>
      </c>
      <c r="D101" s="52">
        <v>0</v>
      </c>
      <c r="E101" s="52">
        <v>0</v>
      </c>
      <c r="F101" s="47" t="str">
        <f t="shared" si="2"/>
        <v>Not Required</v>
      </c>
      <c r="G101" s="48">
        <f>FinalAllocation[[#This Row],[Required CCEIS Carryover (267)]]+FinalAllocation[[#This Row],[Required CCEIS Current FY (269)]]</f>
        <v>0</v>
      </c>
      <c r="H101" s="52">
        <v>0</v>
      </c>
      <c r="I101" s="22">
        <v>0</v>
      </c>
      <c r="J101" s="46">
        <f>FinalAllocation[[#This Row],[Required PSPS Carryover (266)]]+FinalAllocation[[#This Row],[Required PSPS Current FY (268)]]</f>
        <v>0</v>
      </c>
      <c r="K101" s="53">
        <v>146326.02999999997</v>
      </c>
      <c r="L101" s="22">
        <v>0</v>
      </c>
      <c r="M101" s="53">
        <v>3228.86</v>
      </c>
      <c r="N101" s="53">
        <v>36004.33</v>
      </c>
      <c r="O101" s="42" t="str">
        <f>FinalAllocation[[#This Row],[LEA/District]]</f>
        <v>2906   SPRING HILL</v>
      </c>
      <c r="T101"/>
    </row>
    <row r="102" spans="1:20" ht="15.5" x14ac:dyDescent="0.35">
      <c r="A102" s="42" t="s">
        <v>352</v>
      </c>
      <c r="B102" s="54" t="s">
        <v>98</v>
      </c>
      <c r="C102" s="33">
        <v>425361.44</v>
      </c>
      <c r="D102" s="52">
        <v>0</v>
      </c>
      <c r="E102" s="52">
        <v>0</v>
      </c>
      <c r="F102" s="47" t="str">
        <f t="shared" si="2"/>
        <v>Not Required</v>
      </c>
      <c r="G102" s="48">
        <f>FinalAllocation[[#This Row],[Required CCEIS Carryover (267)]]+FinalAllocation[[#This Row],[Required CCEIS Current FY (269)]]</f>
        <v>0</v>
      </c>
      <c r="H102" s="52">
        <v>3868.5413846153847</v>
      </c>
      <c r="I102" s="22">
        <v>0</v>
      </c>
      <c r="J102" s="46">
        <f>FinalAllocation[[#This Row],[Required PSPS Carryover (266)]]+FinalAllocation[[#This Row],[Required PSPS Current FY (268)]]</f>
        <v>3868.5413846153847</v>
      </c>
      <c r="K102" s="53">
        <v>299487.46000000002</v>
      </c>
      <c r="L102" s="22">
        <v>0</v>
      </c>
      <c r="M102" s="53">
        <v>8104.32</v>
      </c>
      <c r="N102" s="53">
        <v>39083.64</v>
      </c>
      <c r="O102" s="42" t="str">
        <f>FinalAllocation[[#This Row],[LEA/District]]</f>
        <v>3001   BISMARCK</v>
      </c>
      <c r="T102"/>
    </row>
    <row r="103" spans="1:20" ht="15.5" x14ac:dyDescent="0.35">
      <c r="A103" s="42" t="s">
        <v>353</v>
      </c>
      <c r="B103" s="54" t="s">
        <v>99</v>
      </c>
      <c r="C103" s="33">
        <v>491285.35</v>
      </c>
      <c r="D103" s="52">
        <v>0</v>
      </c>
      <c r="E103" s="52">
        <v>0</v>
      </c>
      <c r="F103" s="47" t="str">
        <f t="shared" si="2"/>
        <v>Not Required</v>
      </c>
      <c r="G103" s="48">
        <f>FinalAllocation[[#This Row],[Required CCEIS Carryover (267)]]+FinalAllocation[[#This Row],[Required CCEIS Current FY (269)]]</f>
        <v>0</v>
      </c>
      <c r="H103" s="52">
        <v>0</v>
      </c>
      <c r="I103" s="22">
        <v>0</v>
      </c>
      <c r="J103" s="46">
        <f>FinalAllocation[[#This Row],[Required PSPS Carryover (266)]]+FinalAllocation[[#This Row],[Required PSPS Current FY (268)]]</f>
        <v>0</v>
      </c>
      <c r="K103" s="53">
        <v>273758.27</v>
      </c>
      <c r="L103" s="22">
        <v>0</v>
      </c>
      <c r="M103" s="53">
        <v>13317.24</v>
      </c>
      <c r="N103" s="53">
        <v>27188.62</v>
      </c>
      <c r="O103" s="42" t="str">
        <f>FinalAllocation[[#This Row],[LEA/District]]</f>
        <v>3002   GLEN ROSE</v>
      </c>
      <c r="T103"/>
    </row>
    <row r="104" spans="1:20" ht="15.5" x14ac:dyDescent="0.35">
      <c r="A104" s="42" t="s">
        <v>354</v>
      </c>
      <c r="B104" s="54" t="s">
        <v>100</v>
      </c>
      <c r="C104" s="33">
        <v>450703.41</v>
      </c>
      <c r="D104" s="52">
        <v>0</v>
      </c>
      <c r="E104" s="52">
        <v>0</v>
      </c>
      <c r="F104" s="47" t="str">
        <f t="shared" si="2"/>
        <v>Not Required</v>
      </c>
      <c r="G104" s="48">
        <f>FinalAllocation[[#This Row],[Required CCEIS Carryover (267)]]+FinalAllocation[[#This Row],[Required CCEIS Current FY (269)]]</f>
        <v>0</v>
      </c>
      <c r="H104" s="52">
        <v>0</v>
      </c>
      <c r="I104" s="22">
        <v>5234.732352941176</v>
      </c>
      <c r="J104" s="46">
        <f>FinalAllocation[[#This Row],[Required PSPS Carryover (266)]]+FinalAllocation[[#This Row],[Required PSPS Current FY (268)]]</f>
        <v>5234.732352941176</v>
      </c>
      <c r="K104" s="53">
        <v>184018.29</v>
      </c>
      <c r="L104" s="22">
        <v>0</v>
      </c>
      <c r="M104" s="53">
        <v>9200.44</v>
      </c>
      <c r="N104" s="53">
        <v>22151.11</v>
      </c>
      <c r="O104" s="42" t="str">
        <f>FinalAllocation[[#This Row],[LEA/District]]</f>
        <v>3003   MAGNET COVE</v>
      </c>
      <c r="T104"/>
    </row>
    <row r="105" spans="1:20" ht="15.5" x14ac:dyDescent="0.35">
      <c r="A105" s="42" t="s">
        <v>355</v>
      </c>
      <c r="B105" s="51" t="s">
        <v>101</v>
      </c>
      <c r="C105" s="33">
        <v>1498903.66</v>
      </c>
      <c r="D105" s="52">
        <v>0</v>
      </c>
      <c r="E105" s="52">
        <v>0</v>
      </c>
      <c r="F105" s="47" t="str">
        <f t="shared" si="2"/>
        <v>Not Required</v>
      </c>
      <c r="G105" s="48">
        <f>FinalAllocation[[#This Row],[Required CCEIS Carryover (267)]]+FinalAllocation[[#This Row],[Required CCEIS Current FY (269)]]</f>
        <v>0</v>
      </c>
      <c r="H105" s="52">
        <v>32775.285310734464</v>
      </c>
      <c r="I105" s="22">
        <v>24611.266298342543</v>
      </c>
      <c r="J105" s="46">
        <f>FinalAllocation[[#This Row],[Required PSPS Carryover (266)]]+FinalAllocation[[#This Row],[Required PSPS Current FY (268)]]</f>
        <v>57386.551609077011</v>
      </c>
      <c r="K105" s="53">
        <v>858943.76</v>
      </c>
      <c r="L105" s="22">
        <v>0</v>
      </c>
      <c r="M105" s="53">
        <v>40544.769999999997</v>
      </c>
      <c r="N105" s="53">
        <v>149537.43</v>
      </c>
      <c r="O105" s="42" t="str">
        <f>FinalAllocation[[#This Row],[LEA/District]]</f>
        <v>3004   MALVERN</v>
      </c>
      <c r="T105"/>
    </row>
    <row r="106" spans="1:20" ht="15.5" x14ac:dyDescent="0.35">
      <c r="A106" s="42" t="s">
        <v>356</v>
      </c>
      <c r="B106" s="51" t="s">
        <v>102</v>
      </c>
      <c r="C106" s="33">
        <v>244725.51</v>
      </c>
      <c r="D106" s="52">
        <v>0</v>
      </c>
      <c r="E106" s="52">
        <v>0</v>
      </c>
      <c r="F106" s="47" t="str">
        <f t="shared" si="2"/>
        <v>Not Required</v>
      </c>
      <c r="G106" s="48">
        <f>FinalAllocation[[#This Row],[Required CCEIS Carryover (267)]]+FinalAllocation[[#This Row],[Required CCEIS Current FY (269)]]</f>
        <v>0</v>
      </c>
      <c r="H106" s="52">
        <v>0</v>
      </c>
      <c r="I106" s="22">
        <v>0</v>
      </c>
      <c r="J106" s="46">
        <f>FinalAllocation[[#This Row],[Required PSPS Carryover (266)]]+FinalAllocation[[#This Row],[Required PSPS Current FY (268)]]</f>
        <v>0</v>
      </c>
      <c r="K106" s="53">
        <v>127443.90999999999</v>
      </c>
      <c r="L106" s="22">
        <v>0</v>
      </c>
      <c r="M106" s="53">
        <v>3422.45</v>
      </c>
      <c r="N106" s="53">
        <v>16992.89</v>
      </c>
      <c r="O106" s="42" t="str">
        <f>FinalAllocation[[#This Row],[LEA/District]]</f>
        <v>3005   OUACHITA</v>
      </c>
      <c r="T106"/>
    </row>
    <row r="107" spans="1:20" ht="15.5" x14ac:dyDescent="0.35">
      <c r="A107" s="42" t="s">
        <v>357</v>
      </c>
      <c r="B107" s="51" t="s">
        <v>103</v>
      </c>
      <c r="C107" s="33">
        <v>469735.43</v>
      </c>
      <c r="D107" s="52">
        <v>0</v>
      </c>
      <c r="E107" s="52">
        <v>0</v>
      </c>
      <c r="F107" s="47" t="str">
        <f t="shared" si="2"/>
        <v>Not Required</v>
      </c>
      <c r="G107" s="48">
        <f>FinalAllocation[[#This Row],[Required CCEIS Carryover (267)]]+FinalAllocation[[#This Row],[Required CCEIS Current FY (269)]]</f>
        <v>0</v>
      </c>
      <c r="H107" s="52">
        <v>0</v>
      </c>
      <c r="I107" s="22">
        <v>0</v>
      </c>
      <c r="J107" s="46">
        <f>FinalAllocation[[#This Row],[Required PSPS Carryover (266)]]+FinalAllocation[[#This Row],[Required PSPS Current FY (268)]]</f>
        <v>0</v>
      </c>
      <c r="K107" s="53">
        <v>134679.78999999998</v>
      </c>
      <c r="L107" s="22">
        <v>0</v>
      </c>
      <c r="M107" s="53">
        <v>3107.42</v>
      </c>
      <c r="N107" s="53">
        <v>37384.35</v>
      </c>
      <c r="O107" s="42" t="str">
        <f>FinalAllocation[[#This Row],[LEA/District]]</f>
        <v>3102   DIERKS</v>
      </c>
      <c r="T107"/>
    </row>
    <row r="108" spans="1:20" ht="15.5" x14ac:dyDescent="0.35">
      <c r="A108" s="42" t="s">
        <v>358</v>
      </c>
      <c r="B108" s="54" t="s">
        <v>104</v>
      </c>
      <c r="C108" s="33">
        <v>389377.73</v>
      </c>
      <c r="D108" s="52">
        <v>0</v>
      </c>
      <c r="E108" s="52">
        <v>0</v>
      </c>
      <c r="F108" s="47" t="str">
        <f t="shared" si="2"/>
        <v>Not Required</v>
      </c>
      <c r="G108" s="48">
        <f>FinalAllocation[[#This Row],[Required CCEIS Carryover (267)]]+FinalAllocation[[#This Row],[Required CCEIS Current FY (269)]]</f>
        <v>0</v>
      </c>
      <c r="H108" s="52">
        <v>0</v>
      </c>
      <c r="I108" s="22">
        <v>0</v>
      </c>
      <c r="J108" s="46">
        <f>FinalAllocation[[#This Row],[Required PSPS Carryover (266)]]+FinalAllocation[[#This Row],[Required PSPS Current FY (268)]]</f>
        <v>0</v>
      </c>
      <c r="K108" s="53">
        <v>139955.76</v>
      </c>
      <c r="L108" s="22">
        <v>0</v>
      </c>
      <c r="M108" s="53">
        <v>3690.25</v>
      </c>
      <c r="N108" s="53">
        <v>23790.04</v>
      </c>
      <c r="O108" s="42" t="str">
        <f>FinalAllocation[[#This Row],[LEA/District]]</f>
        <v>3104   MINERAL SPRINGS</v>
      </c>
      <c r="T108"/>
    </row>
    <row r="109" spans="1:20" ht="15.5" x14ac:dyDescent="0.35">
      <c r="A109" s="42" t="s">
        <v>359</v>
      </c>
      <c r="B109" s="54" t="s">
        <v>105</v>
      </c>
      <c r="C109" s="33">
        <v>1073294.05</v>
      </c>
      <c r="D109" s="52">
        <v>0</v>
      </c>
      <c r="E109" s="52">
        <v>0</v>
      </c>
      <c r="F109" s="47" t="str">
        <f t="shared" si="2"/>
        <v>Not Required</v>
      </c>
      <c r="G109" s="48">
        <f>FinalAllocation[[#This Row],[Required CCEIS Carryover (267)]]+FinalAllocation[[#This Row],[Required CCEIS Current FY (269)]]</f>
        <v>0</v>
      </c>
      <c r="H109" s="52">
        <v>912.20295238095218</v>
      </c>
      <c r="I109" s="22">
        <v>0</v>
      </c>
      <c r="J109" s="46">
        <f>FinalAllocation[[#This Row],[Required PSPS Carryover (266)]]+FinalAllocation[[#This Row],[Required PSPS Current FY (268)]]</f>
        <v>912.20295238095218</v>
      </c>
      <c r="K109" s="53">
        <v>522571.63</v>
      </c>
      <c r="L109" s="22">
        <v>0</v>
      </c>
      <c r="M109" s="53">
        <v>26080.82</v>
      </c>
      <c r="N109" s="53">
        <v>136338.57</v>
      </c>
      <c r="O109" s="42" t="str">
        <f>FinalAllocation[[#This Row],[LEA/District]]</f>
        <v>3105   NASHVILLE</v>
      </c>
      <c r="T109"/>
    </row>
    <row r="110" spans="1:20" ht="15.5" x14ac:dyDescent="0.35">
      <c r="A110" s="42" t="s">
        <v>360</v>
      </c>
      <c r="B110" s="51" t="s">
        <v>106</v>
      </c>
      <c r="C110" s="33">
        <v>1683232.91</v>
      </c>
      <c r="D110" s="52">
        <v>0</v>
      </c>
      <c r="E110" s="52">
        <v>0</v>
      </c>
      <c r="F110" s="47" t="str">
        <f t="shared" si="2"/>
        <v>Not Required</v>
      </c>
      <c r="G110" s="48">
        <f>FinalAllocation[[#This Row],[Required CCEIS Carryover (267)]]+FinalAllocation[[#This Row],[Required CCEIS Current FY (269)]]</f>
        <v>0</v>
      </c>
      <c r="H110" s="52">
        <v>76.736567164179178</v>
      </c>
      <c r="I110" s="22">
        <v>2138.5205305039785</v>
      </c>
      <c r="J110" s="46">
        <f>FinalAllocation[[#This Row],[Required PSPS Carryover (266)]]+FinalAllocation[[#This Row],[Required PSPS Current FY (268)]]</f>
        <v>2215.2570976681577</v>
      </c>
      <c r="K110" s="53">
        <v>914461.99</v>
      </c>
      <c r="L110" s="22">
        <v>0</v>
      </c>
      <c r="M110" s="53">
        <v>116886.43000000001</v>
      </c>
      <c r="N110" s="53">
        <v>293742.86</v>
      </c>
      <c r="O110" s="42" t="str">
        <f>FinalAllocation[[#This Row],[LEA/District]]</f>
        <v>3201   BATESVILLE</v>
      </c>
      <c r="T110"/>
    </row>
    <row r="111" spans="1:20" ht="15.5" x14ac:dyDescent="0.35">
      <c r="A111" s="42" t="s">
        <v>361</v>
      </c>
      <c r="B111" s="51" t="s">
        <v>107</v>
      </c>
      <c r="C111" s="33">
        <v>1707240.92</v>
      </c>
      <c r="D111" s="52">
        <v>24871.880499999999</v>
      </c>
      <c r="E111" s="52">
        <v>0</v>
      </c>
      <c r="F111" s="47" t="str">
        <f t="shared" si="2"/>
        <v>Required</v>
      </c>
      <c r="G111" s="48">
        <f>FinalAllocation[[#This Row],[Required CCEIS Carryover (267)]]+FinalAllocation[[#This Row],[Required CCEIS Current FY (269)]]</f>
        <v>24871.880499999999</v>
      </c>
      <c r="H111" s="52">
        <v>8184.9818266893526</v>
      </c>
      <c r="I111" s="22">
        <v>5119.3966197183099</v>
      </c>
      <c r="J111" s="46">
        <f>FinalAllocation[[#This Row],[Required PSPS Carryover (266)]]+FinalAllocation[[#This Row],[Required PSPS Current FY (268)]]</f>
        <v>13304.378446407663</v>
      </c>
      <c r="K111" s="53">
        <v>505854.77</v>
      </c>
      <c r="L111" s="22">
        <v>0</v>
      </c>
      <c r="M111" s="53">
        <v>22505.23</v>
      </c>
      <c r="N111" s="53">
        <v>152936.01</v>
      </c>
      <c r="O111" s="42" t="str">
        <f>FinalAllocation[[#This Row],[LEA/District]]</f>
        <v>3209   SOUTHSIDE (INDEPENDENCE COUNTY)</v>
      </c>
      <c r="T111"/>
    </row>
    <row r="112" spans="1:20" ht="15.5" x14ac:dyDescent="0.35">
      <c r="A112" s="42" t="s">
        <v>362</v>
      </c>
      <c r="B112" s="54" t="s">
        <v>108</v>
      </c>
      <c r="C112" s="33">
        <v>790566.05</v>
      </c>
      <c r="D112" s="52">
        <v>0</v>
      </c>
      <c r="E112" s="52">
        <v>0</v>
      </c>
      <c r="F112" s="47" t="str">
        <f t="shared" si="2"/>
        <v>Not Required</v>
      </c>
      <c r="G112" s="48">
        <f>FinalAllocation[[#This Row],[Required CCEIS Carryover (267)]]+FinalAllocation[[#This Row],[Required CCEIS Current FY (269)]]</f>
        <v>0</v>
      </c>
      <c r="H112" s="52">
        <v>942.56913043478244</v>
      </c>
      <c r="I112" s="22">
        <v>0</v>
      </c>
      <c r="J112" s="46">
        <f>FinalAllocation[[#This Row],[Required PSPS Carryover (266)]]+FinalAllocation[[#This Row],[Required PSPS Current FY (268)]]</f>
        <v>942.56913043478244</v>
      </c>
      <c r="K112" s="53">
        <v>175020.82</v>
      </c>
      <c r="L112" s="22">
        <v>620.13404761904769</v>
      </c>
      <c r="M112" s="53">
        <v>33284.559999999998</v>
      </c>
      <c r="N112" s="53">
        <v>74214.399999999994</v>
      </c>
      <c r="O112" s="42" t="str">
        <f>FinalAllocation[[#This Row],[LEA/District]]</f>
        <v>3211   MIDLAND</v>
      </c>
      <c r="T112"/>
    </row>
    <row r="113" spans="1:20" ht="15.5" x14ac:dyDescent="0.35">
      <c r="A113" s="42" t="s">
        <v>363</v>
      </c>
      <c r="B113" s="54" t="s">
        <v>109</v>
      </c>
      <c r="C113" s="33">
        <v>598615.23</v>
      </c>
      <c r="D113" s="52">
        <v>0</v>
      </c>
      <c r="E113" s="52">
        <v>0</v>
      </c>
      <c r="F113" s="47" t="str">
        <f t="shared" si="2"/>
        <v>Not Required</v>
      </c>
      <c r="G113" s="48">
        <f>FinalAllocation[[#This Row],[Required CCEIS Carryover (267)]]+FinalAllocation[[#This Row],[Required CCEIS Current FY (269)]]</f>
        <v>0</v>
      </c>
      <c r="H113" s="52">
        <v>6125.7894285714283</v>
      </c>
      <c r="I113" s="22">
        <v>6942.273666666666</v>
      </c>
      <c r="J113" s="46">
        <f>FinalAllocation[[#This Row],[Required PSPS Carryover (266)]]+FinalAllocation[[#This Row],[Required PSPS Current FY (268)]]</f>
        <v>13068.063095238094</v>
      </c>
      <c r="K113" s="53">
        <v>229647.1</v>
      </c>
      <c r="L113" s="22">
        <v>0</v>
      </c>
      <c r="M113" s="53">
        <v>14419.17</v>
      </c>
      <c r="N113" s="53">
        <v>90062.31</v>
      </c>
      <c r="O113" s="42" t="str">
        <f>FinalAllocation[[#This Row],[LEA/District]]</f>
        <v>3212   CEDAR RIDGE</v>
      </c>
      <c r="T113"/>
    </row>
    <row r="114" spans="1:20" ht="15.5" x14ac:dyDescent="0.35">
      <c r="A114" s="42" t="s">
        <v>364</v>
      </c>
      <c r="B114" s="51" t="s">
        <v>110</v>
      </c>
      <c r="C114" s="33">
        <v>225571.03</v>
      </c>
      <c r="D114" s="52">
        <v>0</v>
      </c>
      <c r="E114" s="52">
        <v>0</v>
      </c>
      <c r="F114" s="47" t="str">
        <f t="shared" si="2"/>
        <v>Not Required</v>
      </c>
      <c r="G114" s="48">
        <f>FinalAllocation[[#This Row],[Required CCEIS Carryover (267)]]+FinalAllocation[[#This Row],[Required CCEIS Current FY (269)]]</f>
        <v>0</v>
      </c>
      <c r="H114" s="52">
        <v>0</v>
      </c>
      <c r="I114" s="22">
        <v>0</v>
      </c>
      <c r="J114" s="46">
        <f>FinalAllocation[[#This Row],[Required PSPS Carryover (266)]]+FinalAllocation[[#This Row],[Required PSPS Current FY (268)]]</f>
        <v>0</v>
      </c>
      <c r="K114" s="53">
        <v>123048.52</v>
      </c>
      <c r="L114" s="22">
        <v>0</v>
      </c>
      <c r="M114" s="53">
        <v>12476.47</v>
      </c>
      <c r="N114" s="53">
        <v>44181.51</v>
      </c>
      <c r="O114" s="42" t="str">
        <f>FinalAllocation[[#This Row],[LEA/District]]</f>
        <v>3301   CALICO ROCK</v>
      </c>
      <c r="T114"/>
    </row>
    <row r="115" spans="1:20" ht="15.5" x14ac:dyDescent="0.35">
      <c r="A115" s="42" t="s">
        <v>365</v>
      </c>
      <c r="B115" s="51" t="s">
        <v>111</v>
      </c>
      <c r="C115" s="33">
        <v>584147.31999999995</v>
      </c>
      <c r="D115" s="52">
        <v>0</v>
      </c>
      <c r="E115" s="52">
        <v>0</v>
      </c>
      <c r="F115" s="47" t="str">
        <f t="shared" si="2"/>
        <v>Not Required</v>
      </c>
      <c r="G115" s="48">
        <f>FinalAllocation[[#This Row],[Required CCEIS Carryover (267)]]+FinalAllocation[[#This Row],[Required CCEIS Current FY (269)]]</f>
        <v>0</v>
      </c>
      <c r="H115" s="52">
        <v>0</v>
      </c>
      <c r="I115" s="22">
        <v>5413.7766371681419</v>
      </c>
      <c r="J115" s="46">
        <f>FinalAllocation[[#This Row],[Required PSPS Carryover (266)]]+FinalAllocation[[#This Row],[Required PSPS Current FY (268)]]</f>
        <v>5413.7766371681419</v>
      </c>
      <c r="K115" s="53">
        <v>212223.69</v>
      </c>
      <c r="L115" s="22">
        <v>0</v>
      </c>
      <c r="M115" s="53">
        <v>22859.34</v>
      </c>
      <c r="N115" s="53">
        <v>71370.14</v>
      </c>
      <c r="O115" s="42" t="str">
        <f>FinalAllocation[[#This Row],[LEA/District]]</f>
        <v>3302   MELBOURNE</v>
      </c>
      <c r="T115"/>
    </row>
    <row r="116" spans="1:20" ht="15.5" x14ac:dyDescent="0.35">
      <c r="A116" s="42" t="s">
        <v>366</v>
      </c>
      <c r="B116" s="54" t="s">
        <v>112</v>
      </c>
      <c r="C116" s="33">
        <v>357155.97</v>
      </c>
      <c r="D116" s="52">
        <v>0</v>
      </c>
      <c r="E116" s="52">
        <v>0</v>
      </c>
      <c r="F116" s="47" t="str">
        <f t="shared" si="2"/>
        <v>Not Required</v>
      </c>
      <c r="G116" s="48">
        <f>FinalAllocation[[#This Row],[Required CCEIS Carryover (267)]]+FinalAllocation[[#This Row],[Required CCEIS Current FY (269)]]</f>
        <v>0</v>
      </c>
      <c r="H116" s="52">
        <v>0</v>
      </c>
      <c r="I116" s="22">
        <v>0</v>
      </c>
      <c r="J116" s="46">
        <f>FinalAllocation[[#This Row],[Required PSPS Carryover (266)]]+FinalAllocation[[#This Row],[Required PSPS Current FY (268)]]</f>
        <v>0</v>
      </c>
      <c r="K116" s="53">
        <v>174641.21999999997</v>
      </c>
      <c r="L116" s="22">
        <v>0</v>
      </c>
      <c r="M116" s="53">
        <v>21418.590000000004</v>
      </c>
      <c r="N116" s="53">
        <v>71218.850000000006</v>
      </c>
      <c r="O116" s="42" t="str">
        <f>FinalAllocation[[#This Row],[LEA/District]]</f>
        <v>3306   IZARD COUNTY CONSOLIDATED</v>
      </c>
      <c r="T116"/>
    </row>
    <row r="117" spans="1:20" ht="15.5" x14ac:dyDescent="0.35">
      <c r="A117" s="42" t="s">
        <v>367</v>
      </c>
      <c r="B117" s="51" t="s">
        <v>113</v>
      </c>
      <c r="C117" s="33">
        <v>873953.41</v>
      </c>
      <c r="D117" s="52">
        <v>0</v>
      </c>
      <c r="E117" s="52">
        <v>59847.0285</v>
      </c>
      <c r="F117" s="47" t="str">
        <f t="shared" si="2"/>
        <v>Required</v>
      </c>
      <c r="G117" s="48">
        <f>FinalAllocation[[#This Row],[Required CCEIS Carryover (267)]]+FinalAllocation[[#This Row],[Required CCEIS Current FY (269)]]</f>
        <v>59847.0285</v>
      </c>
      <c r="H117" s="52">
        <v>6195.2575438596486</v>
      </c>
      <c r="I117" s="22">
        <v>7222.1223762376239</v>
      </c>
      <c r="J117" s="46">
        <f>FinalAllocation[[#This Row],[Required PSPS Carryover (266)]]+FinalAllocation[[#This Row],[Required PSPS Current FY (268)]]</f>
        <v>13417.379920097272</v>
      </c>
      <c r="K117" s="53">
        <v>479147.46</v>
      </c>
      <c r="L117" s="22">
        <v>0</v>
      </c>
      <c r="M117" s="53">
        <v>34263.01</v>
      </c>
      <c r="N117" s="53">
        <v>108754.49</v>
      </c>
      <c r="O117" s="42" t="str">
        <f>FinalAllocation[[#This Row],[LEA/District]]</f>
        <v>3403   NEWPORT</v>
      </c>
      <c r="T117"/>
    </row>
    <row r="118" spans="1:20" ht="15.5" x14ac:dyDescent="0.35">
      <c r="A118" s="42" t="s">
        <v>368</v>
      </c>
      <c r="B118" s="51" t="s">
        <v>114</v>
      </c>
      <c r="C118" s="33">
        <v>399414.13</v>
      </c>
      <c r="D118" s="52">
        <v>0</v>
      </c>
      <c r="E118" s="52">
        <v>0</v>
      </c>
      <c r="F118" s="47" t="str">
        <f t="shared" si="2"/>
        <v>Not Required</v>
      </c>
      <c r="G118" s="48">
        <f>FinalAllocation[[#This Row],[Required CCEIS Carryover (267)]]+FinalAllocation[[#This Row],[Required CCEIS Current FY (269)]]</f>
        <v>0</v>
      </c>
      <c r="H118" s="52">
        <v>9896.6473913043483</v>
      </c>
      <c r="I118" s="22">
        <v>9015.7420833333326</v>
      </c>
      <c r="J118" s="46">
        <f>FinalAllocation[[#This Row],[Required PSPS Carryover (266)]]+FinalAllocation[[#This Row],[Required PSPS Current FY (268)]]</f>
        <v>18912.389474637683</v>
      </c>
      <c r="K118" s="53">
        <v>280432.58</v>
      </c>
      <c r="L118" s="22">
        <v>0</v>
      </c>
      <c r="M118" s="53">
        <v>9533.09</v>
      </c>
      <c r="N118" s="53">
        <v>61174.400000000001</v>
      </c>
      <c r="O118" s="42" t="str">
        <f>FinalAllocation[[#This Row],[LEA/District]]</f>
        <v>3405   JACKSON COUNTY</v>
      </c>
      <c r="T118"/>
    </row>
    <row r="119" spans="1:20" ht="15.5" x14ac:dyDescent="0.35">
      <c r="A119" s="42" t="s">
        <v>369</v>
      </c>
      <c r="B119" s="51" t="s">
        <v>115</v>
      </c>
      <c r="C119" s="33">
        <v>3502466.61</v>
      </c>
      <c r="D119" s="52">
        <v>132977.74000000005</v>
      </c>
      <c r="E119" s="52">
        <v>0</v>
      </c>
      <c r="F119" s="47" t="str">
        <f t="shared" si="2"/>
        <v>Required</v>
      </c>
      <c r="G119" s="48">
        <f>FinalAllocation[[#This Row],[Required CCEIS Carryover (267)]]+FinalAllocation[[#This Row],[Required CCEIS Current FY (269)]]</f>
        <v>132977.74000000005</v>
      </c>
      <c r="H119" s="52">
        <v>0</v>
      </c>
      <c r="I119" s="22">
        <v>7134.5017464114844</v>
      </c>
      <c r="J119" s="46">
        <f>FinalAllocation[[#This Row],[Required PSPS Carryover (266)]]+FinalAllocation[[#This Row],[Required PSPS Current FY (268)]]</f>
        <v>7134.5017464114844</v>
      </c>
      <c r="K119" s="53">
        <v>1158118.82</v>
      </c>
      <c r="L119" s="22">
        <v>0</v>
      </c>
      <c r="M119" s="53">
        <v>35809.730000000003</v>
      </c>
      <c r="N119" s="53">
        <v>231103.31</v>
      </c>
      <c r="O119" s="42" t="str">
        <f>FinalAllocation[[#This Row],[LEA/District]]</f>
        <v>3505   PINE BLUFF</v>
      </c>
      <c r="T119"/>
    </row>
    <row r="120" spans="1:20" ht="15.5" x14ac:dyDescent="0.35">
      <c r="A120" s="42" t="s">
        <v>370</v>
      </c>
      <c r="B120" s="51" t="s">
        <v>116</v>
      </c>
      <c r="C120" s="33">
        <v>1385487.19</v>
      </c>
      <c r="D120" s="52">
        <v>0</v>
      </c>
      <c r="E120" s="52">
        <v>0</v>
      </c>
      <c r="F120" s="47" t="str">
        <f t="shared" si="2"/>
        <v>Not Required</v>
      </c>
      <c r="G120" s="48">
        <f>FinalAllocation[[#This Row],[Required CCEIS Carryover (267)]]+FinalAllocation[[#This Row],[Required CCEIS Current FY (269)]]</f>
        <v>0</v>
      </c>
      <c r="H120" s="52">
        <v>0</v>
      </c>
      <c r="I120" s="22">
        <v>0</v>
      </c>
      <c r="J120" s="46">
        <f>FinalAllocation[[#This Row],[Required PSPS Carryover (266)]]+FinalAllocation[[#This Row],[Required PSPS Current FY (268)]]</f>
        <v>0</v>
      </c>
      <c r="K120" s="53">
        <v>515630.4</v>
      </c>
      <c r="L120" s="22">
        <v>0</v>
      </c>
      <c r="M120" s="53">
        <v>41997.4</v>
      </c>
      <c r="N120" s="53">
        <v>105355.92</v>
      </c>
      <c r="O120" s="42" t="str">
        <f>FinalAllocation[[#This Row],[LEA/District]]</f>
        <v>3509   WATSON CHAPEL</v>
      </c>
      <c r="T120"/>
    </row>
    <row r="121" spans="1:20" ht="15.5" x14ac:dyDescent="0.35">
      <c r="A121" s="42" t="s">
        <v>371</v>
      </c>
      <c r="B121" s="51" t="s">
        <v>117</v>
      </c>
      <c r="C121" s="33">
        <v>2358838.64</v>
      </c>
      <c r="D121" s="52">
        <v>0</v>
      </c>
      <c r="E121" s="52">
        <v>111745.746</v>
      </c>
      <c r="F121" s="47" t="str">
        <f t="shared" si="2"/>
        <v>Required</v>
      </c>
      <c r="G121" s="48">
        <f>FinalAllocation[[#This Row],[Required CCEIS Carryover (267)]]+FinalAllocation[[#This Row],[Required CCEIS Current FY (269)]]</f>
        <v>111745.746</v>
      </c>
      <c r="H121" s="52">
        <v>0</v>
      </c>
      <c r="I121" s="22">
        <v>8405.3721962616819</v>
      </c>
      <c r="J121" s="46">
        <f>FinalAllocation[[#This Row],[Required PSPS Carryover (266)]]+FinalAllocation[[#This Row],[Required PSPS Current FY (268)]]</f>
        <v>8405.3721962616819</v>
      </c>
      <c r="K121" s="53">
        <v>747104.51</v>
      </c>
      <c r="L121" s="22">
        <v>0</v>
      </c>
      <c r="M121" s="53">
        <v>39534.54</v>
      </c>
      <c r="N121" s="53">
        <v>95160.18</v>
      </c>
      <c r="O121" s="42" t="str">
        <f>FinalAllocation[[#This Row],[LEA/District]]</f>
        <v>3510   WHITE HALL</v>
      </c>
      <c r="T121"/>
    </row>
    <row r="122" spans="1:20" ht="15.5" x14ac:dyDescent="0.35">
      <c r="A122" s="42" t="s">
        <v>535</v>
      </c>
      <c r="B122" s="51" t="s">
        <v>118</v>
      </c>
      <c r="C122" s="33">
        <v>316359.15000000002</v>
      </c>
      <c r="D122" s="52">
        <v>0</v>
      </c>
      <c r="E122" s="52">
        <v>0</v>
      </c>
      <c r="F122" s="47" t="str">
        <f t="shared" si="2"/>
        <v>Not Required</v>
      </c>
      <c r="G122" s="48">
        <f>FinalAllocation[[#This Row],[Required CCEIS Carryover (267)]]+FinalAllocation[[#This Row],[Required CCEIS Current FY (269)]]</f>
        <v>0</v>
      </c>
      <c r="H122" s="52">
        <v>0</v>
      </c>
      <c r="I122" s="22">
        <v>0</v>
      </c>
      <c r="J122" s="46">
        <f>FinalAllocation[[#This Row],[Required PSPS Carryover (266)]]+FinalAllocation[[#This Row],[Required PSPS Current FY (268)]]</f>
        <v>0</v>
      </c>
      <c r="K122" s="53">
        <v>377363.11</v>
      </c>
      <c r="L122" s="22">
        <v>0</v>
      </c>
      <c r="M122" s="53">
        <v>18266.27</v>
      </c>
      <c r="N122" s="53">
        <v>8496.44</v>
      </c>
      <c r="O122" s="42" t="str">
        <f>FinalAllocation[[#This Row],[LEA/District]]</f>
        <v>3544   FRIENDSHIP ASPIRE ACADEMIES OF AR</v>
      </c>
      <c r="T122"/>
    </row>
    <row r="123" spans="1:20" ht="15.5" x14ac:dyDescent="0.35">
      <c r="A123" s="42" t="s">
        <v>372</v>
      </c>
      <c r="B123" s="51" t="s">
        <v>119</v>
      </c>
      <c r="C123" s="33">
        <v>65012.11</v>
      </c>
      <c r="D123" s="52">
        <v>0</v>
      </c>
      <c r="E123" s="52">
        <v>0</v>
      </c>
      <c r="F123" s="47" t="str">
        <f t="shared" si="2"/>
        <v>Not Required</v>
      </c>
      <c r="G123" s="48">
        <f>FinalAllocation[[#This Row],[Required CCEIS Carryover (267)]]+FinalAllocation[[#This Row],[Required CCEIS Current FY (269)]]</f>
        <v>0</v>
      </c>
      <c r="H123" s="52">
        <v>0</v>
      </c>
      <c r="I123" s="22">
        <v>0</v>
      </c>
      <c r="J123" s="46">
        <f>FinalAllocation[[#This Row],[Required PSPS Carryover (266)]]+FinalAllocation[[#This Row],[Required PSPS Current FY (268)]]</f>
        <v>0</v>
      </c>
      <c r="K123" s="53">
        <v>36144.86</v>
      </c>
      <c r="L123" s="22"/>
      <c r="M123" s="53"/>
      <c r="N123" s="53"/>
      <c r="O123" s="42" t="str">
        <f>FinalAllocation[[#This Row],[LEA/District]]</f>
        <v>3599   ARKANSAS CORRECTIONAL SCHOOL</v>
      </c>
      <c r="T123"/>
    </row>
    <row r="124" spans="1:20" ht="15.5" x14ac:dyDescent="0.35">
      <c r="A124" s="42" t="s">
        <v>373</v>
      </c>
      <c r="B124" s="54" t="s">
        <v>120</v>
      </c>
      <c r="C124" s="33">
        <v>2709496.98</v>
      </c>
      <c r="D124" s="52">
        <v>0</v>
      </c>
      <c r="E124" s="52">
        <v>0</v>
      </c>
      <c r="F124" s="47" t="str">
        <f t="shared" si="2"/>
        <v>Not Required</v>
      </c>
      <c r="G124" s="48">
        <f>FinalAllocation[[#This Row],[Required CCEIS Carryover (267)]]+FinalAllocation[[#This Row],[Required CCEIS Current FY (269)]]</f>
        <v>0</v>
      </c>
      <c r="H124" s="52">
        <v>3550.0604336043361</v>
      </c>
      <c r="I124" s="22">
        <v>3288.4966212534059</v>
      </c>
      <c r="J124" s="46">
        <f>FinalAllocation[[#This Row],[Required PSPS Carryover (266)]]+FinalAllocation[[#This Row],[Required PSPS Current FY (268)]]</f>
        <v>6838.5570548577416</v>
      </c>
      <c r="K124" s="53">
        <v>710015.77</v>
      </c>
      <c r="L124" s="22">
        <v>0</v>
      </c>
      <c r="M124" s="53">
        <v>21949.019999999997</v>
      </c>
      <c r="N124" s="53">
        <v>195418.23999999999</v>
      </c>
      <c r="O124" s="42" t="str">
        <f>FinalAllocation[[#This Row],[LEA/District]]</f>
        <v>3601   CLARKSVILLE</v>
      </c>
      <c r="T124"/>
    </row>
    <row r="125" spans="1:20" ht="15.5" x14ac:dyDescent="0.35">
      <c r="A125" s="42" t="s">
        <v>374</v>
      </c>
      <c r="B125" s="54" t="s">
        <v>121</v>
      </c>
      <c r="C125" s="33">
        <v>1000337.9</v>
      </c>
      <c r="D125" s="52">
        <v>1755.6940000000031</v>
      </c>
      <c r="E125" s="52">
        <v>0</v>
      </c>
      <c r="F125" s="47" t="str">
        <f t="shared" si="2"/>
        <v>Required</v>
      </c>
      <c r="G125" s="48">
        <f>FinalAllocation[[#This Row],[Required CCEIS Carryover (267)]]+FinalAllocation[[#This Row],[Required CCEIS Current FY (269)]]</f>
        <v>1755.6940000000031</v>
      </c>
      <c r="H125" s="52">
        <v>0</v>
      </c>
      <c r="I125" s="22">
        <v>0</v>
      </c>
      <c r="J125" s="46">
        <f>FinalAllocation[[#This Row],[Required PSPS Carryover (266)]]+FinalAllocation[[#This Row],[Required PSPS Current FY (268)]]</f>
        <v>0</v>
      </c>
      <c r="K125" s="53">
        <v>308988.08</v>
      </c>
      <c r="L125" s="22">
        <v>0</v>
      </c>
      <c r="M125" s="53">
        <v>10626.23</v>
      </c>
      <c r="N125" s="53">
        <v>76468</v>
      </c>
      <c r="O125" s="42" t="str">
        <f>FinalAllocation[[#This Row],[LEA/District]]</f>
        <v>3604   LAMAR</v>
      </c>
      <c r="T125"/>
    </row>
    <row r="126" spans="1:20" ht="15.5" x14ac:dyDescent="0.35">
      <c r="A126" s="42" t="s">
        <v>375</v>
      </c>
      <c r="B126" s="54" t="s">
        <v>122</v>
      </c>
      <c r="C126" s="33">
        <v>477077.93</v>
      </c>
      <c r="D126" s="52">
        <v>0</v>
      </c>
      <c r="E126" s="52">
        <v>0</v>
      </c>
      <c r="F126" s="47" t="str">
        <f t="shared" si="2"/>
        <v>Not Required</v>
      </c>
      <c r="G126" s="48">
        <f>FinalAllocation[[#This Row],[Required CCEIS Carryover (267)]]+FinalAllocation[[#This Row],[Required CCEIS Current FY (269)]]</f>
        <v>0</v>
      </c>
      <c r="H126" s="52">
        <v>305.0216666666667</v>
      </c>
      <c r="I126" s="22">
        <v>1325.9021739130435</v>
      </c>
      <c r="J126" s="46">
        <f>FinalAllocation[[#This Row],[Required PSPS Carryover (266)]]+FinalAllocation[[#This Row],[Required PSPS Current FY (268)]]</f>
        <v>1630.9238405797103</v>
      </c>
      <c r="K126" s="53">
        <v>158972.12999999998</v>
      </c>
      <c r="L126" s="22">
        <v>0</v>
      </c>
      <c r="M126" s="53">
        <v>6853.16</v>
      </c>
      <c r="N126" s="53">
        <v>49279.38</v>
      </c>
      <c r="O126" s="42" t="str">
        <f>FinalAllocation[[#This Row],[LEA/District]]</f>
        <v>3606   WESTSIDE (JOHNSON COUNTY)</v>
      </c>
      <c r="T126"/>
    </row>
    <row r="127" spans="1:20" ht="15.5" x14ac:dyDescent="0.35">
      <c r="A127" s="42" t="s">
        <v>376</v>
      </c>
      <c r="B127" s="54" t="s">
        <v>123</v>
      </c>
      <c r="C127" s="33">
        <v>504840.76</v>
      </c>
      <c r="D127" s="52">
        <v>0</v>
      </c>
      <c r="E127" s="52">
        <v>0</v>
      </c>
      <c r="F127" s="47" t="str">
        <f t="shared" si="2"/>
        <v>Not Required</v>
      </c>
      <c r="G127" s="48">
        <f>FinalAllocation[[#This Row],[Required CCEIS Carryover (267)]]+FinalAllocation[[#This Row],[Required CCEIS Current FY (269)]]</f>
        <v>0</v>
      </c>
      <c r="H127" s="52">
        <v>0</v>
      </c>
      <c r="I127" s="22">
        <v>2470.7674324324325</v>
      </c>
      <c r="J127" s="46">
        <f>FinalAllocation[[#This Row],[Required PSPS Carryover (266)]]+FinalAllocation[[#This Row],[Required PSPS Current FY (268)]]</f>
        <v>2470.7674324324325</v>
      </c>
      <c r="K127" s="53">
        <v>231443.37</v>
      </c>
      <c r="L127" s="22">
        <v>0</v>
      </c>
      <c r="M127" s="53">
        <v>45901.53</v>
      </c>
      <c r="N127" s="53">
        <v>76645.16</v>
      </c>
      <c r="O127" s="42" t="str">
        <f>FinalAllocation[[#This Row],[LEA/District]]</f>
        <v>3704   LAFAYETTE COUNTY</v>
      </c>
      <c r="T127"/>
    </row>
    <row r="128" spans="1:20" ht="15.5" x14ac:dyDescent="0.35">
      <c r="A128" s="42" t="s">
        <v>377</v>
      </c>
      <c r="B128" s="51" t="s">
        <v>124</v>
      </c>
      <c r="C128" s="33">
        <v>408903.47</v>
      </c>
      <c r="D128" s="52">
        <v>0</v>
      </c>
      <c r="E128" s="52">
        <v>0</v>
      </c>
      <c r="F128" s="47" t="str">
        <f t="shared" si="2"/>
        <v>Not Required</v>
      </c>
      <c r="G128" s="48">
        <f>FinalAllocation[[#This Row],[Required CCEIS Carryover (267)]]+FinalAllocation[[#This Row],[Required CCEIS Current FY (269)]]</f>
        <v>0</v>
      </c>
      <c r="H128" s="52">
        <v>0</v>
      </c>
      <c r="I128" s="22">
        <v>0</v>
      </c>
      <c r="J128" s="46">
        <f>FinalAllocation[[#This Row],[Required PSPS Carryover (266)]]+FinalAllocation[[#This Row],[Required PSPS Current FY (268)]]</f>
        <v>0</v>
      </c>
      <c r="K128" s="53">
        <v>590768.42000000004</v>
      </c>
      <c r="L128" s="22">
        <v>0</v>
      </c>
      <c r="M128" s="53">
        <v>13503.18</v>
      </c>
      <c r="N128" s="53">
        <v>22090.77</v>
      </c>
      <c r="O128" s="42" t="str">
        <f>FinalAllocation[[#This Row],[LEA/District]]</f>
        <v>3804   HOXIE</v>
      </c>
      <c r="T128"/>
    </row>
    <row r="129" spans="1:20" ht="15.5" x14ac:dyDescent="0.35">
      <c r="A129" s="42" t="s">
        <v>378</v>
      </c>
      <c r="B129" s="51" t="s">
        <v>125</v>
      </c>
      <c r="C129" s="33">
        <v>419257.08</v>
      </c>
      <c r="D129" s="52">
        <v>0</v>
      </c>
      <c r="E129" s="52">
        <v>0</v>
      </c>
      <c r="F129" s="47" t="str">
        <f t="shared" ref="F129:F192" si="3">IF(G129=0,"Not Required","Required")</f>
        <v>Not Required</v>
      </c>
      <c r="G129" s="48">
        <f>FinalAllocation[[#This Row],[Required CCEIS Carryover (267)]]+FinalAllocation[[#This Row],[Required CCEIS Current FY (269)]]</f>
        <v>0</v>
      </c>
      <c r="H129" s="52">
        <v>1412.8761486486487</v>
      </c>
      <c r="I129" s="22">
        <v>1439.5746258503402</v>
      </c>
      <c r="J129" s="46">
        <f>FinalAllocation[[#This Row],[Required PSPS Carryover (266)]]+FinalAllocation[[#This Row],[Required PSPS Current FY (268)]]</f>
        <v>2852.4507744989887</v>
      </c>
      <c r="K129" s="53">
        <v>275357.91000000003</v>
      </c>
      <c r="L129" s="22">
        <v>0</v>
      </c>
      <c r="M129" s="53">
        <v>18087.419999999998</v>
      </c>
      <c r="N129" s="53">
        <v>23790.05</v>
      </c>
      <c r="O129" s="42" t="str">
        <f>FinalAllocation[[#This Row],[LEA/District]]</f>
        <v>3806   SLOAN-HENDRIX</v>
      </c>
      <c r="T129"/>
    </row>
    <row r="130" spans="1:20" ht="15.5" x14ac:dyDescent="0.35">
      <c r="A130" s="42" t="s">
        <v>379</v>
      </c>
      <c r="B130" s="54" t="s">
        <v>126</v>
      </c>
      <c r="C130" s="33">
        <v>388332.81</v>
      </c>
      <c r="D130" s="52">
        <v>0</v>
      </c>
      <c r="E130" s="52">
        <v>0</v>
      </c>
      <c r="F130" s="47" t="str">
        <f t="shared" si="3"/>
        <v>Not Required</v>
      </c>
      <c r="G130" s="48">
        <f>FinalAllocation[[#This Row],[Required CCEIS Carryover (267)]]+FinalAllocation[[#This Row],[Required CCEIS Current FY (269)]]</f>
        <v>0</v>
      </c>
      <c r="H130" s="52">
        <v>128.41596491228074</v>
      </c>
      <c r="I130" s="22">
        <v>7517.6435820895522</v>
      </c>
      <c r="J130" s="46">
        <f>FinalAllocation[[#This Row],[Required PSPS Carryover (266)]]+FinalAllocation[[#This Row],[Required PSPS Current FY (268)]]</f>
        <v>7646.0595470018325</v>
      </c>
      <c r="K130" s="53">
        <v>129619.37</v>
      </c>
      <c r="L130" s="22">
        <v>0</v>
      </c>
      <c r="M130" s="53">
        <v>11342.29</v>
      </c>
      <c r="N130" s="53">
        <v>30587.200000000001</v>
      </c>
      <c r="O130" s="42" t="str">
        <f>FinalAllocation[[#This Row],[LEA/District]]</f>
        <v>3809   HILLCREST</v>
      </c>
      <c r="T130"/>
    </row>
    <row r="131" spans="1:20" ht="15.5" x14ac:dyDescent="0.35">
      <c r="A131" s="42" t="s">
        <v>380</v>
      </c>
      <c r="B131" s="54" t="s">
        <v>127</v>
      </c>
      <c r="C131" s="33">
        <v>554387.02</v>
      </c>
      <c r="D131" s="52">
        <v>0</v>
      </c>
      <c r="E131" s="52">
        <v>0</v>
      </c>
      <c r="F131" s="47" t="str">
        <f t="shared" si="3"/>
        <v>Not Required</v>
      </c>
      <c r="G131" s="48">
        <f>FinalAllocation[[#This Row],[Required CCEIS Carryover (267)]]+FinalAllocation[[#This Row],[Required CCEIS Current FY (269)]]</f>
        <v>0</v>
      </c>
      <c r="H131" s="52">
        <v>1645.3378947368421</v>
      </c>
      <c r="I131" s="22">
        <v>2920.9258823529412</v>
      </c>
      <c r="J131" s="46">
        <f>FinalAllocation[[#This Row],[Required PSPS Carryover (266)]]+FinalAllocation[[#This Row],[Required PSPS Current FY (268)]]</f>
        <v>4566.2637770897836</v>
      </c>
      <c r="K131" s="53">
        <v>315502.80000000005</v>
      </c>
      <c r="L131" s="22">
        <v>0</v>
      </c>
      <c r="M131" s="53">
        <v>24227.17</v>
      </c>
      <c r="N131" s="53">
        <v>57775.83</v>
      </c>
      <c r="O131" s="42" t="str">
        <f>FinalAllocation[[#This Row],[LEA/District]]</f>
        <v>3810  LAWRENCE COUNTY</v>
      </c>
      <c r="T131"/>
    </row>
    <row r="132" spans="1:20" ht="15.5" x14ac:dyDescent="0.35">
      <c r="A132" s="42" t="s">
        <v>381</v>
      </c>
      <c r="B132" s="54" t="s">
        <v>128</v>
      </c>
      <c r="C132" s="33">
        <v>40385.42</v>
      </c>
      <c r="D132" s="52">
        <v>0</v>
      </c>
      <c r="E132" s="52">
        <v>0</v>
      </c>
      <c r="F132" s="47" t="str">
        <f t="shared" si="3"/>
        <v>Not Required</v>
      </c>
      <c r="G132" s="48">
        <f>FinalAllocation[[#This Row],[Required CCEIS Carryover (267)]]+FinalAllocation[[#This Row],[Required CCEIS Current FY (269)]]</f>
        <v>0</v>
      </c>
      <c r="H132" s="52">
        <v>0</v>
      </c>
      <c r="I132" s="22">
        <v>0</v>
      </c>
      <c r="J132" s="46">
        <f>FinalAllocation[[#This Row],[Required PSPS Carryover (266)]]+FinalAllocation[[#This Row],[Required PSPS Current FY (268)]]</f>
        <v>0</v>
      </c>
      <c r="K132" s="53">
        <v>39166.99</v>
      </c>
      <c r="L132" s="22"/>
      <c r="M132" s="53">
        <v>1338.56</v>
      </c>
      <c r="N132" s="53">
        <v>5829.69</v>
      </c>
      <c r="O132" s="42" t="str">
        <f>FinalAllocation[[#This Row],[LEA/District]]</f>
        <v>3840   IMBODEN CHARTER</v>
      </c>
      <c r="T132"/>
    </row>
    <row r="133" spans="1:20" ht="15.5" x14ac:dyDescent="0.35">
      <c r="A133" s="42" t="s">
        <v>382</v>
      </c>
      <c r="B133" s="54" t="s">
        <v>129</v>
      </c>
      <c r="C133" s="33">
        <v>350937.98</v>
      </c>
      <c r="D133" s="52">
        <v>20665.302499999987</v>
      </c>
      <c r="E133" s="52">
        <v>39796.614000000001</v>
      </c>
      <c r="F133" s="47" t="str">
        <f t="shared" si="3"/>
        <v>Required</v>
      </c>
      <c r="G133" s="48">
        <f>FinalAllocation[[#This Row],[Required CCEIS Carryover (267)]]+FinalAllocation[[#This Row],[Required CCEIS Current FY (269)]]</f>
        <v>60461.916499999992</v>
      </c>
      <c r="H133" s="52">
        <v>20057.637687626771</v>
      </c>
      <c r="I133" s="22">
        <v>8979.9867889908255</v>
      </c>
      <c r="J133" s="46">
        <f>FinalAllocation[[#This Row],[Required PSPS Carryover (266)]]+FinalAllocation[[#This Row],[Required PSPS Current FY (268)]]</f>
        <v>29037.624476617595</v>
      </c>
      <c r="K133" s="53">
        <v>374957.44</v>
      </c>
      <c r="L133" s="22">
        <v>0</v>
      </c>
      <c r="M133" s="53">
        <v>38321.67</v>
      </c>
      <c r="N133" s="53">
        <v>142045.54999999999</v>
      </c>
      <c r="O133" s="42" t="str">
        <f>FinalAllocation[[#This Row],[LEA/District]]</f>
        <v>3904   LEE COUNTY</v>
      </c>
      <c r="T133"/>
    </row>
    <row r="134" spans="1:20" ht="15.5" x14ac:dyDescent="0.35">
      <c r="A134" s="42" t="s">
        <v>383</v>
      </c>
      <c r="B134" s="51" t="s">
        <v>130</v>
      </c>
      <c r="C134" s="33">
        <v>895966.33</v>
      </c>
      <c r="D134" s="52">
        <v>0</v>
      </c>
      <c r="E134" s="52">
        <v>0</v>
      </c>
      <c r="F134" s="47" t="str">
        <f t="shared" si="3"/>
        <v>Not Required</v>
      </c>
      <c r="G134" s="48">
        <f>FinalAllocation[[#This Row],[Required CCEIS Carryover (267)]]+FinalAllocation[[#This Row],[Required CCEIS Current FY (269)]]</f>
        <v>0</v>
      </c>
      <c r="H134" s="52">
        <v>2398.9125698324019</v>
      </c>
      <c r="I134" s="22">
        <v>2271.8807428571431</v>
      </c>
      <c r="J134" s="46">
        <f>FinalAllocation[[#This Row],[Required PSPS Carryover (266)]]+FinalAllocation[[#This Row],[Required PSPS Current FY (268)]]</f>
        <v>4670.793312689545</v>
      </c>
      <c r="K134" s="53">
        <v>412826.8</v>
      </c>
      <c r="L134" s="22">
        <v>0</v>
      </c>
      <c r="M134" s="53">
        <v>48135.78</v>
      </c>
      <c r="N134" s="53">
        <v>138111.57999999999</v>
      </c>
      <c r="O134" s="42" t="str">
        <f>FinalAllocation[[#This Row],[LEA/District]]</f>
        <v>4003   STAR CITY</v>
      </c>
      <c r="T134"/>
    </row>
    <row r="135" spans="1:20" ht="15.5" x14ac:dyDescent="0.35">
      <c r="A135" s="42" t="s">
        <v>384</v>
      </c>
      <c r="B135" s="54" t="s">
        <v>131</v>
      </c>
      <c r="C135" s="33">
        <v>1070978.8</v>
      </c>
      <c r="D135" s="52">
        <v>0</v>
      </c>
      <c r="E135" s="52">
        <v>0</v>
      </c>
      <c r="F135" s="47" t="str">
        <f t="shared" si="3"/>
        <v>Not Required</v>
      </c>
      <c r="G135" s="48">
        <f>FinalAllocation[[#This Row],[Required CCEIS Carryover (267)]]+FinalAllocation[[#This Row],[Required CCEIS Current FY (269)]]</f>
        <v>0</v>
      </c>
      <c r="H135" s="52">
        <v>58.050392156862699</v>
      </c>
      <c r="I135" s="22">
        <v>2835.309691629956</v>
      </c>
      <c r="J135" s="46">
        <f>FinalAllocation[[#This Row],[Required PSPS Carryover (266)]]+FinalAllocation[[#This Row],[Required PSPS Current FY (268)]]</f>
        <v>2893.3600837868189</v>
      </c>
      <c r="K135" s="53">
        <v>391704.69000000006</v>
      </c>
      <c r="L135" s="22">
        <v>0</v>
      </c>
      <c r="M135" s="53">
        <v>21905.73</v>
      </c>
      <c r="N135" s="53">
        <v>49279.38</v>
      </c>
      <c r="O135" s="42" t="str">
        <f>FinalAllocation[[#This Row],[LEA/District]]</f>
        <v>4101   ASHDOWN</v>
      </c>
      <c r="T135"/>
    </row>
    <row r="136" spans="1:20" ht="15.5" x14ac:dyDescent="0.35">
      <c r="A136" s="42" t="s">
        <v>385</v>
      </c>
      <c r="B136" s="54" t="s">
        <v>132</v>
      </c>
      <c r="C136" s="33">
        <v>309282.34000000003</v>
      </c>
      <c r="D136" s="52">
        <v>0</v>
      </c>
      <c r="E136" s="52">
        <v>0</v>
      </c>
      <c r="F136" s="47" t="str">
        <f t="shared" si="3"/>
        <v>Not Required</v>
      </c>
      <c r="G136" s="48">
        <f>FinalAllocation[[#This Row],[Required CCEIS Carryover (267)]]+FinalAllocation[[#This Row],[Required CCEIS Current FY (269)]]</f>
        <v>0</v>
      </c>
      <c r="H136" s="52">
        <v>3589.9739726027397</v>
      </c>
      <c r="I136" s="22">
        <v>0</v>
      </c>
      <c r="J136" s="46">
        <f>FinalAllocation[[#This Row],[Required PSPS Carryover (266)]]+FinalAllocation[[#This Row],[Required PSPS Current FY (268)]]</f>
        <v>3589.9739726027397</v>
      </c>
      <c r="K136" s="53">
        <v>152393.91</v>
      </c>
      <c r="L136" s="22">
        <v>0</v>
      </c>
      <c r="M136" s="53">
        <v>15925.53</v>
      </c>
      <c r="N136" s="53">
        <v>15293.6</v>
      </c>
      <c r="O136" s="42" t="str">
        <f>FinalAllocation[[#This Row],[LEA/District]]</f>
        <v>4102   FOREMAN</v>
      </c>
      <c r="T136"/>
    </row>
    <row r="137" spans="1:20" ht="15.5" x14ac:dyDescent="0.35">
      <c r="A137" s="42" t="s">
        <v>386</v>
      </c>
      <c r="B137" s="54" t="s">
        <v>133</v>
      </c>
      <c r="C137" s="33">
        <v>877918.9</v>
      </c>
      <c r="D137" s="52">
        <v>0</v>
      </c>
      <c r="E137" s="52">
        <v>0</v>
      </c>
      <c r="F137" s="47" t="str">
        <f t="shared" si="3"/>
        <v>Not Required</v>
      </c>
      <c r="G137" s="48">
        <f>FinalAllocation[[#This Row],[Required CCEIS Carryover (267)]]+FinalAllocation[[#This Row],[Required CCEIS Current FY (269)]]</f>
        <v>0</v>
      </c>
      <c r="H137" s="52">
        <v>0</v>
      </c>
      <c r="I137" s="22">
        <v>0</v>
      </c>
      <c r="J137" s="46">
        <f>FinalAllocation[[#This Row],[Required PSPS Carryover (266)]]+FinalAllocation[[#This Row],[Required PSPS Current FY (268)]]</f>
        <v>0</v>
      </c>
      <c r="K137" s="53">
        <v>390661.03</v>
      </c>
      <c r="L137" s="22">
        <v>0</v>
      </c>
      <c r="M137" s="53">
        <v>16034.69</v>
      </c>
      <c r="N137" s="53">
        <v>113680.84</v>
      </c>
      <c r="O137" s="42" t="str">
        <f>FinalAllocation[[#This Row],[LEA/District]]</f>
        <v>4201   BOONEVILLE</v>
      </c>
      <c r="T137"/>
    </row>
    <row r="138" spans="1:20" ht="15.5" x14ac:dyDescent="0.35">
      <c r="A138" s="42" t="s">
        <v>387</v>
      </c>
      <c r="B138" s="51" t="s">
        <v>134</v>
      </c>
      <c r="C138" s="33">
        <v>377890.47</v>
      </c>
      <c r="D138" s="52">
        <v>0</v>
      </c>
      <c r="E138" s="52">
        <v>0</v>
      </c>
      <c r="F138" s="47" t="str">
        <f t="shared" si="3"/>
        <v>Not Required</v>
      </c>
      <c r="G138" s="48">
        <f>FinalAllocation[[#This Row],[Required CCEIS Carryover (267)]]+FinalAllocation[[#This Row],[Required CCEIS Current FY (269)]]</f>
        <v>0</v>
      </c>
      <c r="H138" s="52">
        <v>0</v>
      </c>
      <c r="I138" s="22">
        <v>7378.6010526315795</v>
      </c>
      <c r="J138" s="46">
        <f>FinalAllocation[[#This Row],[Required PSPS Carryover (266)]]+FinalAllocation[[#This Row],[Required PSPS Current FY (268)]]</f>
        <v>7378.6010526315795</v>
      </c>
      <c r="K138" s="53">
        <v>149348.42000000001</v>
      </c>
      <c r="L138" s="22">
        <v>0</v>
      </c>
      <c r="M138" s="53">
        <v>5549.8</v>
      </c>
      <c r="N138" s="53">
        <v>47913.55</v>
      </c>
      <c r="O138" s="42" t="str">
        <f>FinalAllocation[[#This Row],[LEA/District]]</f>
        <v>4202   MAGAZINE</v>
      </c>
      <c r="T138"/>
    </row>
    <row r="139" spans="1:20" ht="15.5" x14ac:dyDescent="0.35">
      <c r="A139" s="42" t="s">
        <v>388</v>
      </c>
      <c r="B139" s="51" t="s">
        <v>135</v>
      </c>
      <c r="C139" s="33">
        <v>702842.32</v>
      </c>
      <c r="D139" s="52">
        <v>0</v>
      </c>
      <c r="E139" s="52">
        <v>0</v>
      </c>
      <c r="F139" s="47" t="str">
        <f t="shared" si="3"/>
        <v>Not Required</v>
      </c>
      <c r="G139" s="48">
        <f>FinalAllocation[[#This Row],[Required CCEIS Carryover (267)]]+FinalAllocation[[#This Row],[Required CCEIS Current FY (269)]]</f>
        <v>0</v>
      </c>
      <c r="H139" s="52">
        <v>0</v>
      </c>
      <c r="I139" s="22">
        <v>0</v>
      </c>
      <c r="J139" s="46">
        <f>FinalAllocation[[#This Row],[Required PSPS Carryover (266)]]+FinalAllocation[[#This Row],[Required PSPS Current FY (268)]]</f>
        <v>0</v>
      </c>
      <c r="K139" s="53">
        <v>262211.70999999996</v>
      </c>
      <c r="L139" s="22">
        <v>0</v>
      </c>
      <c r="M139" s="53">
        <v>15328.27</v>
      </c>
      <c r="N139" s="53">
        <v>66872.710000000006</v>
      </c>
      <c r="O139" s="42" t="str">
        <f>FinalAllocation[[#This Row],[LEA/District]]</f>
        <v>4203   PARIS</v>
      </c>
      <c r="T139"/>
    </row>
    <row r="140" spans="1:20" ht="15.5" x14ac:dyDescent="0.35">
      <c r="A140" s="42" t="s">
        <v>389</v>
      </c>
      <c r="B140" s="54" t="s">
        <v>136</v>
      </c>
      <c r="C140" s="33">
        <v>218216.35</v>
      </c>
      <c r="D140" s="52">
        <v>0</v>
      </c>
      <c r="E140" s="52">
        <v>0</v>
      </c>
      <c r="F140" s="47" t="str">
        <f t="shared" si="3"/>
        <v>Not Required</v>
      </c>
      <c r="G140" s="48">
        <f>FinalAllocation[[#This Row],[Required CCEIS Carryover (267)]]+FinalAllocation[[#This Row],[Required CCEIS Current FY (269)]]</f>
        <v>0</v>
      </c>
      <c r="H140" s="52">
        <v>0</v>
      </c>
      <c r="I140" s="22">
        <v>0</v>
      </c>
      <c r="J140" s="46">
        <f>FinalAllocation[[#This Row],[Required PSPS Carryover (266)]]+FinalAllocation[[#This Row],[Required PSPS Current FY (268)]]</f>
        <v>0</v>
      </c>
      <c r="K140" s="53">
        <v>113513.81000000001</v>
      </c>
      <c r="L140" s="22">
        <v>0</v>
      </c>
      <c r="M140" s="53">
        <v>3720.07</v>
      </c>
      <c r="N140" s="53">
        <v>13931.78</v>
      </c>
      <c r="O140" s="42" t="str">
        <f>FinalAllocation[[#This Row],[LEA/District]]</f>
        <v>4204   SCRANTON</v>
      </c>
      <c r="T140"/>
    </row>
    <row r="141" spans="1:20" ht="15.5" x14ac:dyDescent="0.35">
      <c r="A141" s="42" t="s">
        <v>390</v>
      </c>
      <c r="B141" s="51" t="s">
        <v>137</v>
      </c>
      <c r="C141" s="33">
        <v>1044483.3</v>
      </c>
      <c r="D141" s="52">
        <v>0</v>
      </c>
      <c r="E141" s="52">
        <v>0</v>
      </c>
      <c r="F141" s="47" t="str">
        <f t="shared" si="3"/>
        <v>Not Required</v>
      </c>
      <c r="G141" s="48">
        <f>FinalAllocation[[#This Row],[Required CCEIS Carryover (267)]]+FinalAllocation[[#This Row],[Required CCEIS Current FY (269)]]</f>
        <v>0</v>
      </c>
      <c r="H141" s="52">
        <v>0</v>
      </c>
      <c r="I141" s="22">
        <v>0</v>
      </c>
      <c r="J141" s="46">
        <f>FinalAllocation[[#This Row],[Required PSPS Carryover (266)]]+FinalAllocation[[#This Row],[Required PSPS Current FY (268)]]</f>
        <v>0</v>
      </c>
      <c r="K141" s="53">
        <v>430604.27</v>
      </c>
      <c r="L141" s="22">
        <v>0</v>
      </c>
      <c r="M141" s="53">
        <v>25646.62</v>
      </c>
      <c r="N141" s="53">
        <v>54377.24</v>
      </c>
      <c r="O141" s="42" t="str">
        <f>FinalAllocation[[#This Row],[LEA/District]]</f>
        <v>4301   LONOKE</v>
      </c>
      <c r="T141"/>
    </row>
    <row r="142" spans="1:20" ht="15.5" x14ac:dyDescent="0.35">
      <c r="A142" s="42" t="s">
        <v>391</v>
      </c>
      <c r="B142" s="54" t="s">
        <v>138</v>
      </c>
      <c r="C142" s="33">
        <v>516529.42</v>
      </c>
      <c r="D142" s="52">
        <v>0</v>
      </c>
      <c r="E142" s="52">
        <v>0</v>
      </c>
      <c r="F142" s="47" t="str">
        <f t="shared" si="3"/>
        <v>Not Required</v>
      </c>
      <c r="G142" s="48">
        <f>FinalAllocation[[#This Row],[Required CCEIS Carryover (267)]]+FinalAllocation[[#This Row],[Required CCEIS Current FY (269)]]</f>
        <v>0</v>
      </c>
      <c r="H142" s="52">
        <v>0</v>
      </c>
      <c r="I142" s="22">
        <v>0</v>
      </c>
      <c r="J142" s="46">
        <f>FinalAllocation[[#This Row],[Required PSPS Carryover (266)]]+FinalAllocation[[#This Row],[Required PSPS Current FY (268)]]</f>
        <v>0</v>
      </c>
      <c r="K142" s="53">
        <v>348407.29000000004</v>
      </c>
      <c r="L142" s="22">
        <v>0</v>
      </c>
      <c r="M142" s="53">
        <v>13369.52</v>
      </c>
      <c r="N142" s="53">
        <v>28887.91</v>
      </c>
      <c r="O142" s="42" t="str">
        <f>FinalAllocation[[#This Row],[LEA/District]]</f>
        <v>4302   ENGLAND</v>
      </c>
      <c r="T142"/>
    </row>
    <row r="143" spans="1:20" ht="15.5" x14ac:dyDescent="0.35">
      <c r="A143" s="42" t="s">
        <v>392</v>
      </c>
      <c r="B143" s="54" t="s">
        <v>139</v>
      </c>
      <c r="C143" s="33">
        <v>471128.99</v>
      </c>
      <c r="D143" s="52">
        <v>0</v>
      </c>
      <c r="E143" s="52">
        <v>0</v>
      </c>
      <c r="F143" s="47" t="str">
        <f t="shared" si="3"/>
        <v>Not Required</v>
      </c>
      <c r="G143" s="48">
        <f>FinalAllocation[[#This Row],[Required CCEIS Carryover (267)]]+FinalAllocation[[#This Row],[Required CCEIS Current FY (269)]]</f>
        <v>0</v>
      </c>
      <c r="H143" s="52">
        <v>2421.1804444444447</v>
      </c>
      <c r="I143" s="22">
        <v>4906.961470588235</v>
      </c>
      <c r="J143" s="46">
        <f>FinalAllocation[[#This Row],[Required PSPS Carryover (266)]]+FinalAllocation[[#This Row],[Required PSPS Current FY (268)]]</f>
        <v>7328.1419150326801</v>
      </c>
      <c r="K143" s="53">
        <v>201041.96000000002</v>
      </c>
      <c r="L143" s="22">
        <v>0</v>
      </c>
      <c r="M143" s="53">
        <v>8490.69</v>
      </c>
      <c r="N143" s="53">
        <v>45880.800000000003</v>
      </c>
      <c r="O143" s="42" t="str">
        <f>FinalAllocation[[#This Row],[LEA/District]]</f>
        <v>4303   CARLISLE</v>
      </c>
      <c r="T143"/>
    </row>
    <row r="144" spans="1:20" ht="15.5" x14ac:dyDescent="0.35">
      <c r="A144" s="42" t="s">
        <v>393</v>
      </c>
      <c r="B144" s="51" t="s">
        <v>140</v>
      </c>
      <c r="C144" s="33">
        <v>13118751.369999999</v>
      </c>
      <c r="D144" s="52">
        <v>0</v>
      </c>
      <c r="E144" s="52">
        <v>0</v>
      </c>
      <c r="F144" s="47" t="str">
        <f t="shared" si="3"/>
        <v>Not Required</v>
      </c>
      <c r="G144" s="48">
        <f>FinalAllocation[[#This Row],[Required CCEIS Carryover (267)]]+FinalAllocation[[#This Row],[Required CCEIS Current FY (269)]]</f>
        <v>0</v>
      </c>
      <c r="H144" s="52">
        <v>79843.842092030725</v>
      </c>
      <c r="I144" s="22">
        <v>59697.617892486262</v>
      </c>
      <c r="J144" s="46">
        <f>FinalAllocation[[#This Row],[Required PSPS Carryover (266)]]+FinalAllocation[[#This Row],[Required PSPS Current FY (268)]]</f>
        <v>139541.45998451699</v>
      </c>
      <c r="K144" s="53">
        <v>2543137.3500000006</v>
      </c>
      <c r="L144" s="22">
        <v>1107.5643428571429</v>
      </c>
      <c r="M144" s="53">
        <v>96911.88</v>
      </c>
      <c r="N144" s="53">
        <v>446913.02</v>
      </c>
      <c r="O144" s="42" t="str">
        <f>FinalAllocation[[#This Row],[LEA/District]]</f>
        <v>4304   CABOT</v>
      </c>
      <c r="T144"/>
    </row>
    <row r="145" spans="1:20" ht="15.5" x14ac:dyDescent="0.35">
      <c r="A145" s="42" t="s">
        <v>394</v>
      </c>
      <c r="B145" s="54" t="s">
        <v>141</v>
      </c>
      <c r="C145" s="33">
        <v>1877035.37</v>
      </c>
      <c r="D145" s="52">
        <v>0</v>
      </c>
      <c r="E145" s="52">
        <v>0</v>
      </c>
      <c r="F145" s="47" t="str">
        <f t="shared" si="3"/>
        <v>Not Required</v>
      </c>
      <c r="G145" s="48">
        <f>FinalAllocation[[#This Row],[Required CCEIS Carryover (267)]]+FinalAllocation[[#This Row],[Required CCEIS Current FY (269)]]</f>
        <v>0</v>
      </c>
      <c r="H145" s="52">
        <v>7561.2531848552353</v>
      </c>
      <c r="I145" s="22">
        <v>6419.5757425742568</v>
      </c>
      <c r="J145" s="46">
        <f>FinalAllocation[[#This Row],[Required PSPS Carryover (266)]]+FinalAllocation[[#This Row],[Required PSPS Current FY (268)]]</f>
        <v>13980.828927429491</v>
      </c>
      <c r="K145" s="53">
        <v>543574.25999999989</v>
      </c>
      <c r="L145" s="22">
        <v>0</v>
      </c>
      <c r="M145" s="53">
        <v>16141.29</v>
      </c>
      <c r="N145" s="53">
        <v>120649.52</v>
      </c>
      <c r="O145" s="42" t="str">
        <f>FinalAllocation[[#This Row],[LEA/District]]</f>
        <v>4401   HUNTSVILLE</v>
      </c>
      <c r="T145"/>
    </row>
    <row r="146" spans="1:20" ht="15.5" x14ac:dyDescent="0.35">
      <c r="A146" s="42" t="s">
        <v>395</v>
      </c>
      <c r="B146" s="54" t="s">
        <v>142</v>
      </c>
      <c r="C146" s="33">
        <v>744194.74</v>
      </c>
      <c r="D146" s="52">
        <v>0</v>
      </c>
      <c r="E146" s="52">
        <v>0</v>
      </c>
      <c r="F146" s="47" t="str">
        <f t="shared" si="3"/>
        <v>Not Required</v>
      </c>
      <c r="G146" s="48">
        <f>FinalAllocation[[#This Row],[Required CCEIS Carryover (267)]]+FinalAllocation[[#This Row],[Required CCEIS Current FY (269)]]</f>
        <v>0</v>
      </c>
      <c r="H146" s="52">
        <v>0</v>
      </c>
      <c r="I146" s="22">
        <v>0</v>
      </c>
      <c r="J146" s="46">
        <f>FinalAllocation[[#This Row],[Required PSPS Carryover (266)]]+FinalAllocation[[#This Row],[Required PSPS Current FY (268)]]</f>
        <v>0</v>
      </c>
      <c r="K146" s="53">
        <v>211958.22999999998</v>
      </c>
      <c r="L146" s="22">
        <v>0</v>
      </c>
      <c r="M146" s="53">
        <v>22337.820000000003</v>
      </c>
      <c r="N146" s="53">
        <v>32286.49</v>
      </c>
      <c r="O146" s="42" t="str">
        <f>FinalAllocation[[#This Row],[LEA/District]]</f>
        <v>4501   FLIPPIN</v>
      </c>
      <c r="T146"/>
    </row>
    <row r="147" spans="1:20" ht="15.5" x14ac:dyDescent="0.35">
      <c r="A147" s="42" t="s">
        <v>396</v>
      </c>
      <c r="B147" s="54" t="s">
        <v>143</v>
      </c>
      <c r="C147" s="33">
        <v>843332.12</v>
      </c>
      <c r="D147" s="52">
        <v>0</v>
      </c>
      <c r="E147" s="52">
        <v>0</v>
      </c>
      <c r="F147" s="47" t="str">
        <f t="shared" si="3"/>
        <v>Not Required</v>
      </c>
      <c r="G147" s="48">
        <f>FinalAllocation[[#This Row],[Required CCEIS Carryover (267)]]+FinalAllocation[[#This Row],[Required CCEIS Current FY (269)]]</f>
        <v>0</v>
      </c>
      <c r="H147" s="52">
        <v>0</v>
      </c>
      <c r="I147" s="22">
        <v>0</v>
      </c>
      <c r="J147" s="46">
        <f>FinalAllocation[[#This Row],[Required PSPS Carryover (266)]]+FinalAllocation[[#This Row],[Required PSPS Current FY (268)]]</f>
        <v>0</v>
      </c>
      <c r="K147" s="53">
        <v>367610.58999999997</v>
      </c>
      <c r="L147" s="22">
        <v>0</v>
      </c>
      <c r="M147" s="53">
        <v>19373.54</v>
      </c>
      <c r="N147" s="53">
        <v>39083.64</v>
      </c>
      <c r="O147" s="42" t="str">
        <f>FinalAllocation[[#This Row],[LEA/District]]</f>
        <v>4502   YELLVILLE-SUMMIT</v>
      </c>
      <c r="T147"/>
    </row>
    <row r="148" spans="1:20" ht="15.5" x14ac:dyDescent="0.35">
      <c r="A148" s="42" t="s">
        <v>397</v>
      </c>
      <c r="B148" s="54" t="s">
        <v>144</v>
      </c>
      <c r="C148" s="33">
        <v>586679.66</v>
      </c>
      <c r="D148" s="52">
        <v>0</v>
      </c>
      <c r="E148" s="52">
        <v>0</v>
      </c>
      <c r="F148" s="47" t="str">
        <f t="shared" si="3"/>
        <v>Not Required</v>
      </c>
      <c r="G148" s="48">
        <f>FinalAllocation[[#This Row],[Required CCEIS Carryover (267)]]+FinalAllocation[[#This Row],[Required CCEIS Current FY (269)]]</f>
        <v>0</v>
      </c>
      <c r="H148" s="52">
        <v>2366.0493805309734</v>
      </c>
      <c r="I148" s="22">
        <v>0</v>
      </c>
      <c r="J148" s="46">
        <f>FinalAllocation[[#This Row],[Required PSPS Carryover (266)]]+FinalAllocation[[#This Row],[Required PSPS Current FY (268)]]</f>
        <v>2366.0493805309734</v>
      </c>
      <c r="K148" s="53">
        <v>290487.19</v>
      </c>
      <c r="L148" s="22">
        <v>0</v>
      </c>
      <c r="M148" s="53">
        <v>8403.2000000000007</v>
      </c>
      <c r="N148" s="53">
        <v>33985.78</v>
      </c>
      <c r="O148" s="42" t="str">
        <f>FinalAllocation[[#This Row],[LEA/District]]</f>
        <v>4602   GENOA CENTRAL</v>
      </c>
      <c r="T148"/>
    </row>
    <row r="149" spans="1:20" ht="15.5" x14ac:dyDescent="0.35">
      <c r="A149" s="42" t="s">
        <v>398</v>
      </c>
      <c r="B149" s="54" t="s">
        <v>145</v>
      </c>
      <c r="C149" s="33">
        <v>489062.28</v>
      </c>
      <c r="D149" s="52">
        <v>0</v>
      </c>
      <c r="E149" s="52">
        <v>0</v>
      </c>
      <c r="F149" s="47" t="str">
        <f t="shared" si="3"/>
        <v>Not Required</v>
      </c>
      <c r="G149" s="48">
        <f>FinalAllocation[[#This Row],[Required CCEIS Carryover (267)]]+FinalAllocation[[#This Row],[Required CCEIS Current FY (269)]]</f>
        <v>0</v>
      </c>
      <c r="H149" s="52">
        <v>4526.2160000000003</v>
      </c>
      <c r="I149" s="22">
        <v>1927.5714179104477</v>
      </c>
      <c r="J149" s="46">
        <f>FinalAllocation[[#This Row],[Required PSPS Carryover (266)]]+FinalAllocation[[#This Row],[Required PSPS Current FY (268)]]</f>
        <v>6453.7874179104483</v>
      </c>
      <c r="K149" s="53">
        <v>267903.55</v>
      </c>
      <c r="L149" s="22">
        <v>0</v>
      </c>
      <c r="M149" s="53">
        <v>23522.18</v>
      </c>
      <c r="N149" s="53">
        <v>61174.400000000001</v>
      </c>
      <c r="O149" s="42" t="str">
        <f>FinalAllocation[[#This Row],[LEA/District]]</f>
        <v>4603   FOUKE</v>
      </c>
      <c r="T149"/>
    </row>
    <row r="150" spans="1:20" ht="15.5" x14ac:dyDescent="0.35">
      <c r="A150" s="42" t="s">
        <v>399</v>
      </c>
      <c r="B150" s="51" t="s">
        <v>146</v>
      </c>
      <c r="C150" s="33">
        <v>2366525.7799999998</v>
      </c>
      <c r="D150" s="52">
        <v>0</v>
      </c>
      <c r="E150" s="52">
        <v>0</v>
      </c>
      <c r="F150" s="47" t="str">
        <f t="shared" si="3"/>
        <v>Not Required</v>
      </c>
      <c r="G150" s="48">
        <f>FinalAllocation[[#This Row],[Required CCEIS Carryover (267)]]+FinalAllocation[[#This Row],[Required CCEIS Current FY (269)]]</f>
        <v>0</v>
      </c>
      <c r="H150" s="52">
        <v>32733.185960251049</v>
      </c>
      <c r="I150" s="22">
        <v>14234.638145695362</v>
      </c>
      <c r="J150" s="46">
        <f>FinalAllocation[[#This Row],[Required PSPS Carryover (266)]]+FinalAllocation[[#This Row],[Required PSPS Current FY (268)]]</f>
        <v>46967.824105946413</v>
      </c>
      <c r="K150" s="53">
        <v>1241627.22</v>
      </c>
      <c r="L150" s="22">
        <v>5534.78</v>
      </c>
      <c r="M150" s="53">
        <v>74851.58</v>
      </c>
      <c r="N150" s="53">
        <v>82988.009999999995</v>
      </c>
      <c r="O150" s="42" t="str">
        <f>FinalAllocation[[#This Row],[LEA/District]]</f>
        <v>4605   TEXARKANA</v>
      </c>
      <c r="T150"/>
    </row>
    <row r="151" spans="1:20" ht="15.5" x14ac:dyDescent="0.35">
      <c r="A151" s="42" t="s">
        <v>400</v>
      </c>
      <c r="B151" s="54" t="s">
        <v>147</v>
      </c>
      <c r="C151" s="33">
        <v>371236.51</v>
      </c>
      <c r="D151" s="52">
        <v>0</v>
      </c>
      <c r="E151" s="52">
        <v>0</v>
      </c>
      <c r="F151" s="47" t="str">
        <f t="shared" si="3"/>
        <v>Not Required</v>
      </c>
      <c r="G151" s="48">
        <f>FinalAllocation[[#This Row],[Required CCEIS Carryover (267)]]+FinalAllocation[[#This Row],[Required CCEIS Current FY (269)]]</f>
        <v>0</v>
      </c>
      <c r="H151" s="52">
        <v>1373.4365753424656</v>
      </c>
      <c r="I151" s="22">
        <v>1170.8453012048194</v>
      </c>
      <c r="J151" s="46">
        <f>FinalAllocation[[#This Row],[Required PSPS Carryover (266)]]+FinalAllocation[[#This Row],[Required PSPS Current FY (268)]]</f>
        <v>2544.2818765472848</v>
      </c>
      <c r="K151" s="53">
        <v>123587.25</v>
      </c>
      <c r="L151" s="22">
        <v>0</v>
      </c>
      <c r="M151" s="53">
        <v>2850.23</v>
      </c>
      <c r="N151" s="53">
        <v>10195.73</v>
      </c>
      <c r="O151" s="42" t="str">
        <f>FinalAllocation[[#This Row],[LEA/District]]</f>
        <v>4701   ARMOREL</v>
      </c>
      <c r="T151"/>
    </row>
    <row r="152" spans="1:20" ht="15.5" x14ac:dyDescent="0.35">
      <c r="A152" s="42" t="s">
        <v>507</v>
      </c>
      <c r="B152" s="51" t="s">
        <v>148</v>
      </c>
      <c r="C152" s="33">
        <v>957395.45</v>
      </c>
      <c r="D152" s="52">
        <v>5523.6109999999899</v>
      </c>
      <c r="E152" s="52">
        <v>81680.680500000002</v>
      </c>
      <c r="F152" s="47" t="str">
        <f t="shared" si="3"/>
        <v>Required</v>
      </c>
      <c r="G152" s="48">
        <f>FinalAllocation[[#This Row],[Required CCEIS Carryover (267)]]+FinalAllocation[[#This Row],[Required CCEIS Current FY (269)]]</f>
        <v>87204.291499999992</v>
      </c>
      <c r="H152" s="52">
        <v>0</v>
      </c>
      <c r="I152" s="22">
        <v>0</v>
      </c>
      <c r="J152" s="46">
        <f>FinalAllocation[[#This Row],[Required PSPS Carryover (266)]]+FinalAllocation[[#This Row],[Required PSPS Current FY (268)]]</f>
        <v>0</v>
      </c>
      <c r="K152" s="53">
        <v>910367.01</v>
      </c>
      <c r="L152" s="22">
        <v>0</v>
      </c>
      <c r="M152" s="53">
        <v>12459.72</v>
      </c>
      <c r="N152" s="53">
        <v>95160.18</v>
      </c>
      <c r="O152" s="42" t="str">
        <f>FinalAllocation[[#This Row],[LEA/District]]</f>
        <v>4702   BLYTHEVILLE</v>
      </c>
      <c r="T152"/>
    </row>
    <row r="153" spans="1:20" ht="15.5" x14ac:dyDescent="0.35">
      <c r="A153" s="42" t="s">
        <v>401</v>
      </c>
      <c r="B153" s="51" t="s">
        <v>149</v>
      </c>
      <c r="C153" s="33">
        <v>810353.82</v>
      </c>
      <c r="D153" s="52">
        <v>0</v>
      </c>
      <c r="E153" s="52">
        <v>57758.789999999994</v>
      </c>
      <c r="F153" s="47" t="str">
        <f t="shared" si="3"/>
        <v>Required</v>
      </c>
      <c r="G153" s="48">
        <f>FinalAllocation[[#This Row],[Required CCEIS Carryover (267)]]+FinalAllocation[[#This Row],[Required CCEIS Current FY (269)]]</f>
        <v>57758.789999999994</v>
      </c>
      <c r="H153" s="52">
        <v>0</v>
      </c>
      <c r="I153" s="22">
        <v>0</v>
      </c>
      <c r="J153" s="46">
        <f>FinalAllocation[[#This Row],[Required PSPS Carryover (266)]]+FinalAllocation[[#This Row],[Required PSPS Current FY (268)]]</f>
        <v>0</v>
      </c>
      <c r="K153" s="53">
        <v>768325.85000000009</v>
      </c>
      <c r="L153" s="22">
        <v>0</v>
      </c>
      <c r="M153" s="53">
        <v>27914.03</v>
      </c>
      <c r="N153" s="53">
        <v>45880.800000000003</v>
      </c>
      <c r="O153" s="42" t="str">
        <f>FinalAllocation[[#This Row],[LEA/District]]</f>
        <v>4706   RIVERCREST</v>
      </c>
      <c r="T153"/>
    </row>
    <row r="154" spans="1:20" ht="15.5" x14ac:dyDescent="0.35">
      <c r="A154" s="42" t="s">
        <v>402</v>
      </c>
      <c r="B154" s="54" t="s">
        <v>150</v>
      </c>
      <c r="C154" s="33">
        <v>799326.57</v>
      </c>
      <c r="D154" s="52">
        <v>0</v>
      </c>
      <c r="E154" s="52">
        <v>0</v>
      </c>
      <c r="F154" s="47" t="str">
        <f t="shared" si="3"/>
        <v>Not Required</v>
      </c>
      <c r="G154" s="48">
        <f>FinalAllocation[[#This Row],[Required CCEIS Carryover (267)]]+FinalAllocation[[#This Row],[Required CCEIS Current FY (269)]]</f>
        <v>0</v>
      </c>
      <c r="H154" s="52">
        <v>3645.7918032786888</v>
      </c>
      <c r="I154" s="22">
        <v>8083.0197916666666</v>
      </c>
      <c r="J154" s="46">
        <f>FinalAllocation[[#This Row],[Required PSPS Carryover (266)]]+FinalAllocation[[#This Row],[Required PSPS Current FY (268)]]</f>
        <v>11728.811594945355</v>
      </c>
      <c r="K154" s="53">
        <v>383880.25</v>
      </c>
      <c r="L154" s="22">
        <v>0</v>
      </c>
      <c r="M154" s="53">
        <v>39589.620000000003</v>
      </c>
      <c r="N154" s="53">
        <v>54377.24</v>
      </c>
      <c r="O154" s="42" t="str">
        <f>FinalAllocation[[#This Row],[LEA/District]]</f>
        <v>4708   GOSNELL</v>
      </c>
      <c r="T154"/>
    </row>
    <row r="155" spans="1:20" ht="15.5" x14ac:dyDescent="0.35">
      <c r="A155" s="42" t="s">
        <v>403</v>
      </c>
      <c r="B155" s="51" t="s">
        <v>151</v>
      </c>
      <c r="C155" s="33">
        <v>415381.6</v>
      </c>
      <c r="D155" s="52">
        <v>0</v>
      </c>
      <c r="E155" s="52">
        <v>0</v>
      </c>
      <c r="F155" s="47" t="str">
        <f t="shared" si="3"/>
        <v>Not Required</v>
      </c>
      <c r="G155" s="48">
        <f>FinalAllocation[[#This Row],[Required CCEIS Carryover (267)]]+FinalAllocation[[#This Row],[Required CCEIS Current FY (269)]]</f>
        <v>0</v>
      </c>
      <c r="H155" s="52">
        <v>0</v>
      </c>
      <c r="I155" s="22">
        <v>1738.6385714285716</v>
      </c>
      <c r="J155" s="46">
        <f>FinalAllocation[[#This Row],[Required PSPS Carryover (266)]]+FinalAllocation[[#This Row],[Required PSPS Current FY (268)]]</f>
        <v>1738.6385714285716</v>
      </c>
      <c r="K155" s="53">
        <v>283796.91000000003</v>
      </c>
      <c r="L155" s="22">
        <v>0</v>
      </c>
      <c r="M155" s="53">
        <v>23227.1</v>
      </c>
      <c r="N155" s="53">
        <v>45880.800000000003</v>
      </c>
      <c r="O155" s="42" t="str">
        <f>FinalAllocation[[#This Row],[LEA/District]]</f>
        <v>4712   MANILA</v>
      </c>
      <c r="T155"/>
    </row>
    <row r="156" spans="1:20" ht="15.5" x14ac:dyDescent="0.35">
      <c r="A156" s="42" t="s">
        <v>404</v>
      </c>
      <c r="B156" s="54" t="s">
        <v>152</v>
      </c>
      <c r="C156" s="33">
        <v>930112.94</v>
      </c>
      <c r="D156" s="52">
        <v>0</v>
      </c>
      <c r="E156" s="52">
        <v>0</v>
      </c>
      <c r="F156" s="47" t="str">
        <f t="shared" si="3"/>
        <v>Not Required</v>
      </c>
      <c r="G156" s="48">
        <f>FinalAllocation[[#This Row],[Required CCEIS Carryover (267)]]+FinalAllocation[[#This Row],[Required CCEIS Current FY (269)]]</f>
        <v>0</v>
      </c>
      <c r="H156" s="52">
        <v>14860.903879310345</v>
      </c>
      <c r="I156" s="22">
        <v>0</v>
      </c>
      <c r="J156" s="46">
        <f>FinalAllocation[[#This Row],[Required PSPS Carryover (266)]]+FinalAllocation[[#This Row],[Required PSPS Current FY (268)]]</f>
        <v>14860.903879310345</v>
      </c>
      <c r="K156" s="53">
        <v>345732.49</v>
      </c>
      <c r="L156" s="22">
        <v>0</v>
      </c>
      <c r="M156" s="53">
        <v>6332.51</v>
      </c>
      <c r="N156" s="53">
        <v>88363.03</v>
      </c>
      <c r="O156" s="42" t="str">
        <f>FinalAllocation[[#This Row],[LEA/District]]</f>
        <v>4713   OSCEOLA</v>
      </c>
      <c r="T156"/>
    </row>
    <row r="157" spans="1:20" ht="15.5" x14ac:dyDescent="0.35">
      <c r="A157" s="42" t="s">
        <v>405</v>
      </c>
      <c r="B157" s="54" t="s">
        <v>153</v>
      </c>
      <c r="C157" s="33">
        <v>323303.12</v>
      </c>
      <c r="D157" s="52">
        <v>0</v>
      </c>
      <c r="E157" s="52">
        <v>0</v>
      </c>
      <c r="F157" s="47" t="str">
        <f t="shared" si="3"/>
        <v>Not Required</v>
      </c>
      <c r="G157" s="48">
        <f>FinalAllocation[[#This Row],[Required CCEIS Carryover (267)]]+FinalAllocation[[#This Row],[Required CCEIS Current FY (269)]]</f>
        <v>0</v>
      </c>
      <c r="H157" s="52">
        <v>0</v>
      </c>
      <c r="I157" s="22">
        <v>0</v>
      </c>
      <c r="J157" s="46">
        <f>FinalAllocation[[#This Row],[Required PSPS Carryover (266)]]+FinalAllocation[[#This Row],[Required PSPS Current FY (268)]]</f>
        <v>0</v>
      </c>
      <c r="K157" s="53">
        <v>147953.80000000002</v>
      </c>
      <c r="L157" s="22">
        <v>0</v>
      </c>
      <c r="M157" s="53">
        <v>14986.45</v>
      </c>
      <c r="N157" s="53">
        <v>44191.1</v>
      </c>
      <c r="O157" s="42" t="str">
        <f>FinalAllocation[[#This Row],[LEA/District]]</f>
        <v>4801   BRINKLEY</v>
      </c>
      <c r="T157"/>
    </row>
    <row r="158" spans="1:20" ht="15.5" x14ac:dyDescent="0.35">
      <c r="A158" s="42" t="s">
        <v>406</v>
      </c>
      <c r="B158" s="56" t="s">
        <v>154</v>
      </c>
      <c r="C158" s="33">
        <v>505865.7</v>
      </c>
      <c r="D158" s="52">
        <v>0</v>
      </c>
      <c r="E158" s="52">
        <v>0</v>
      </c>
      <c r="F158" s="47" t="str">
        <f t="shared" si="3"/>
        <v>Not Required</v>
      </c>
      <c r="G158" s="48">
        <f>FinalAllocation[[#This Row],[Required CCEIS Carryover (267)]]+FinalAllocation[[#This Row],[Required CCEIS Current FY (269)]]</f>
        <v>0</v>
      </c>
      <c r="H158" s="52">
        <v>1672.253789473684</v>
      </c>
      <c r="I158" s="22">
        <v>0</v>
      </c>
      <c r="J158" s="46">
        <f>FinalAllocation[[#This Row],[Required PSPS Carryover (266)]]+FinalAllocation[[#This Row],[Required PSPS Current FY (268)]]</f>
        <v>1672.253789473684</v>
      </c>
      <c r="K158" s="53">
        <v>142207.71000000002</v>
      </c>
      <c r="L158" s="22">
        <v>0</v>
      </c>
      <c r="M158" s="53">
        <v>11423.300000000001</v>
      </c>
      <c r="N158" s="53">
        <v>42482.22</v>
      </c>
      <c r="O158" s="42" t="str">
        <f>FinalAllocation[[#This Row],[LEA/District]]</f>
        <v>4802   CLARENDON</v>
      </c>
      <c r="T158"/>
    </row>
    <row r="159" spans="1:20" ht="15.5" x14ac:dyDescent="0.35">
      <c r="A159" s="42" t="s">
        <v>407</v>
      </c>
      <c r="B159" s="51" t="s">
        <v>155</v>
      </c>
      <c r="C159" s="33">
        <v>419888.98</v>
      </c>
      <c r="D159" s="52">
        <v>0</v>
      </c>
      <c r="E159" s="52">
        <v>0</v>
      </c>
      <c r="F159" s="47" t="str">
        <f t="shared" si="3"/>
        <v>Not Required</v>
      </c>
      <c r="G159" s="48">
        <f>FinalAllocation[[#This Row],[Required CCEIS Carryover (267)]]+FinalAllocation[[#This Row],[Required CCEIS Current FY (269)]]</f>
        <v>0</v>
      </c>
      <c r="H159" s="52">
        <v>0</v>
      </c>
      <c r="I159" s="22">
        <v>0</v>
      </c>
      <c r="J159" s="46">
        <f>FinalAllocation[[#This Row],[Required PSPS Carryover (266)]]+FinalAllocation[[#This Row],[Required PSPS Current FY (268)]]</f>
        <v>0</v>
      </c>
      <c r="K159" s="53">
        <v>166635.93</v>
      </c>
      <c r="L159" s="22">
        <v>0</v>
      </c>
      <c r="M159" s="53">
        <v>5950.7</v>
      </c>
      <c r="N159" s="53">
        <v>27188.62</v>
      </c>
      <c r="O159" s="42" t="str">
        <f>FinalAllocation[[#This Row],[LEA/District]]</f>
        <v>4901   CADDO HILLS</v>
      </c>
      <c r="T159"/>
    </row>
    <row r="160" spans="1:20" ht="15.5" x14ac:dyDescent="0.35">
      <c r="A160" s="42" t="s">
        <v>408</v>
      </c>
      <c r="B160" s="51" t="s">
        <v>156</v>
      </c>
      <c r="C160" s="33">
        <v>326672.42</v>
      </c>
      <c r="D160" s="52">
        <v>0</v>
      </c>
      <c r="E160" s="52">
        <v>0</v>
      </c>
      <c r="F160" s="47" t="str">
        <f t="shared" si="3"/>
        <v>Not Required</v>
      </c>
      <c r="G160" s="48">
        <f>FinalAllocation[[#This Row],[Required CCEIS Carryover (267)]]+FinalAllocation[[#This Row],[Required CCEIS Current FY (269)]]</f>
        <v>0</v>
      </c>
      <c r="H160" s="52">
        <v>1468.7883783783784</v>
      </c>
      <c r="I160" s="22">
        <v>0</v>
      </c>
      <c r="J160" s="46">
        <f>FinalAllocation[[#This Row],[Required PSPS Carryover (266)]]+FinalAllocation[[#This Row],[Required PSPS Current FY (268)]]</f>
        <v>1468.7883783783784</v>
      </c>
      <c r="K160" s="53">
        <v>110817.75</v>
      </c>
      <c r="L160" s="22">
        <v>0</v>
      </c>
      <c r="M160" s="53">
        <v>9986.91</v>
      </c>
      <c r="N160" s="53">
        <v>23790.04</v>
      </c>
      <c r="O160" s="42" t="str">
        <f>FinalAllocation[[#This Row],[LEA/District]]</f>
        <v>4902   MOUNT IDA</v>
      </c>
      <c r="T160"/>
    </row>
    <row r="161" spans="1:20" ht="15.5" x14ac:dyDescent="0.35">
      <c r="A161" s="42" t="s">
        <v>409</v>
      </c>
      <c r="B161" s="54" t="s">
        <v>157</v>
      </c>
      <c r="C161" s="33">
        <v>457404.2</v>
      </c>
      <c r="D161" s="52">
        <v>0</v>
      </c>
      <c r="E161" s="52">
        <v>0</v>
      </c>
      <c r="F161" s="47" t="str">
        <f t="shared" si="3"/>
        <v>Not Required</v>
      </c>
      <c r="G161" s="48">
        <f>FinalAllocation[[#This Row],[Required CCEIS Carryover (267)]]+FinalAllocation[[#This Row],[Required CCEIS Current FY (269)]]</f>
        <v>0</v>
      </c>
      <c r="H161" s="52">
        <v>21435.143294573645</v>
      </c>
      <c r="I161" s="22">
        <v>10670.780084745764</v>
      </c>
      <c r="J161" s="46">
        <f>FinalAllocation[[#This Row],[Required PSPS Carryover (266)]]+FinalAllocation[[#This Row],[Required PSPS Current FY (268)]]</f>
        <v>32105.923379319407</v>
      </c>
      <c r="K161" s="53">
        <v>295969.97000000003</v>
      </c>
      <c r="L161" s="22">
        <v>0</v>
      </c>
      <c r="M161" s="53">
        <v>39548.68</v>
      </c>
      <c r="N161" s="53">
        <v>81565.919999999998</v>
      </c>
      <c r="O161" s="42" t="str">
        <f>FinalAllocation[[#This Row],[LEA/District]]</f>
        <v>5006   PRESCOTT</v>
      </c>
      <c r="T161"/>
    </row>
    <row r="162" spans="1:20" ht="15.5" x14ac:dyDescent="0.35">
      <c r="A162" s="42" t="s">
        <v>410</v>
      </c>
      <c r="B162" s="54" t="s">
        <v>158</v>
      </c>
      <c r="C162" s="33">
        <v>223704.09</v>
      </c>
      <c r="D162" s="52">
        <v>0</v>
      </c>
      <c r="E162" s="52">
        <v>0</v>
      </c>
      <c r="F162" s="47" t="str">
        <f t="shared" si="3"/>
        <v>Not Required</v>
      </c>
      <c r="G162" s="48">
        <f>FinalAllocation[[#This Row],[Required CCEIS Carryover (267)]]+FinalAllocation[[#This Row],[Required CCEIS Current FY (269)]]</f>
        <v>0</v>
      </c>
      <c r="H162" s="52">
        <v>4228.6035820895522</v>
      </c>
      <c r="I162" s="22">
        <v>0</v>
      </c>
      <c r="J162" s="46">
        <f>FinalAllocation[[#This Row],[Required PSPS Carryover (266)]]+FinalAllocation[[#This Row],[Required PSPS Current FY (268)]]</f>
        <v>4228.6035820895522</v>
      </c>
      <c r="K162" s="53">
        <v>146027.52000000002</v>
      </c>
      <c r="L162" s="22">
        <v>0</v>
      </c>
      <c r="M162" s="53">
        <v>9180.4600000000009</v>
      </c>
      <c r="N162" s="53">
        <v>34910.31</v>
      </c>
      <c r="O162" s="42" t="str">
        <f>FinalAllocation[[#This Row],[LEA/District]]</f>
        <v>5008   NEVADA</v>
      </c>
      <c r="T162"/>
    </row>
    <row r="163" spans="1:20" ht="15.5" x14ac:dyDescent="0.35">
      <c r="A163" s="42" t="s">
        <v>411</v>
      </c>
      <c r="B163" s="51" t="s">
        <v>159</v>
      </c>
      <c r="C163" s="33">
        <v>716240.18</v>
      </c>
      <c r="D163" s="52">
        <v>0</v>
      </c>
      <c r="E163" s="52">
        <v>0</v>
      </c>
      <c r="F163" s="47" t="str">
        <f t="shared" si="3"/>
        <v>Not Required</v>
      </c>
      <c r="G163" s="48">
        <f>FinalAllocation[[#This Row],[Required CCEIS Carryover (267)]]+FinalAllocation[[#This Row],[Required CCEIS Current FY (269)]]</f>
        <v>0</v>
      </c>
      <c r="H163" s="52">
        <v>3596.0794244604317</v>
      </c>
      <c r="I163" s="22">
        <v>0</v>
      </c>
      <c r="J163" s="46">
        <f>FinalAllocation[[#This Row],[Required PSPS Carryover (266)]]+FinalAllocation[[#This Row],[Required PSPS Current FY (268)]]</f>
        <v>3596.0794244604317</v>
      </c>
      <c r="K163" s="53">
        <v>425733</v>
      </c>
      <c r="L163" s="22">
        <v>0</v>
      </c>
      <c r="M163" s="53">
        <v>14603.99</v>
      </c>
      <c r="N163" s="53">
        <v>22090.75</v>
      </c>
      <c r="O163" s="42" t="str">
        <f>FinalAllocation[[#This Row],[LEA/District]]</f>
        <v>5102   JASPER</v>
      </c>
      <c r="T163"/>
    </row>
    <row r="164" spans="1:20" ht="15.5" x14ac:dyDescent="0.35">
      <c r="A164" s="42" t="s">
        <v>412</v>
      </c>
      <c r="B164" s="54" t="s">
        <v>160</v>
      </c>
      <c r="C164" s="33">
        <v>166265.54999999999</v>
      </c>
      <c r="D164" s="52">
        <v>0</v>
      </c>
      <c r="E164" s="52">
        <v>0</v>
      </c>
      <c r="F164" s="47" t="str">
        <f t="shared" si="3"/>
        <v>Not Required</v>
      </c>
      <c r="G164" s="48">
        <f>FinalAllocation[[#This Row],[Required CCEIS Carryover (267)]]+FinalAllocation[[#This Row],[Required CCEIS Current FY (269)]]</f>
        <v>0</v>
      </c>
      <c r="H164" s="52">
        <v>0</v>
      </c>
      <c r="I164" s="22">
        <v>0</v>
      </c>
      <c r="J164" s="46">
        <f>FinalAllocation[[#This Row],[Required PSPS Carryover (266)]]+FinalAllocation[[#This Row],[Required PSPS Current FY (268)]]</f>
        <v>0</v>
      </c>
      <c r="K164" s="53">
        <v>136033.51</v>
      </c>
      <c r="L164" s="22">
        <v>0</v>
      </c>
      <c r="M164" s="53">
        <v>4838.72</v>
      </c>
      <c r="N164" s="53">
        <v>11006.39</v>
      </c>
      <c r="O164" s="42" t="str">
        <f>FinalAllocation[[#This Row],[LEA/District]]</f>
        <v>5106   DEER-MT. JUDEA</v>
      </c>
      <c r="T164"/>
    </row>
    <row r="165" spans="1:20" ht="15.5" x14ac:dyDescent="0.35">
      <c r="A165" s="42" t="s">
        <v>413</v>
      </c>
      <c r="B165" s="51" t="s">
        <v>161</v>
      </c>
      <c r="C165" s="33">
        <v>285147.46999999997</v>
      </c>
      <c r="D165" s="52">
        <v>0</v>
      </c>
      <c r="E165" s="52">
        <v>0</v>
      </c>
      <c r="F165" s="47" t="str">
        <f t="shared" si="3"/>
        <v>Not Required</v>
      </c>
      <c r="G165" s="48">
        <f>FinalAllocation[[#This Row],[Required CCEIS Carryover (267)]]+FinalAllocation[[#This Row],[Required CCEIS Current FY (269)]]</f>
        <v>0</v>
      </c>
      <c r="H165" s="52">
        <v>6284.9452941176478</v>
      </c>
      <c r="I165" s="22">
        <v>0</v>
      </c>
      <c r="J165" s="46">
        <f>FinalAllocation[[#This Row],[Required PSPS Carryover (266)]]+FinalAllocation[[#This Row],[Required PSPS Current FY (268)]]</f>
        <v>6284.9452941176478</v>
      </c>
      <c r="K165" s="53">
        <v>175316.16</v>
      </c>
      <c r="L165" s="22">
        <v>0</v>
      </c>
      <c r="M165" s="53">
        <v>7770.53</v>
      </c>
      <c r="N165" s="53">
        <v>53657.09</v>
      </c>
      <c r="O165" s="42" t="str">
        <f>FinalAllocation[[#This Row],[LEA/District]]</f>
        <v>5201   BEARDEN</v>
      </c>
      <c r="T165"/>
    </row>
    <row r="166" spans="1:20" ht="15.5" x14ac:dyDescent="0.35">
      <c r="A166" s="42" t="s">
        <v>414</v>
      </c>
      <c r="B166" s="51" t="s">
        <v>162</v>
      </c>
      <c r="C166" s="33">
        <v>1574288.97</v>
      </c>
      <c r="D166" s="52">
        <v>0</v>
      </c>
      <c r="E166" s="52">
        <v>0</v>
      </c>
      <c r="F166" s="47" t="str">
        <f t="shared" si="3"/>
        <v>Not Required</v>
      </c>
      <c r="G166" s="48">
        <f>FinalAllocation[[#This Row],[Required CCEIS Carryover (267)]]+FinalAllocation[[#This Row],[Required CCEIS Current FY (269)]]</f>
        <v>0</v>
      </c>
      <c r="H166" s="52">
        <v>0</v>
      </c>
      <c r="I166" s="22">
        <v>12201.310036363635</v>
      </c>
      <c r="J166" s="46">
        <f>FinalAllocation[[#This Row],[Required PSPS Carryover (266)]]+FinalAllocation[[#This Row],[Required PSPS Current FY (268)]]</f>
        <v>12201.310036363635</v>
      </c>
      <c r="K166" s="53">
        <v>631148.78999999992</v>
      </c>
      <c r="L166" s="22">
        <v>0</v>
      </c>
      <c r="M166" s="53">
        <v>66921.87</v>
      </c>
      <c r="N166" s="53">
        <v>120154.72</v>
      </c>
      <c r="O166" s="42" t="str">
        <f>FinalAllocation[[#This Row],[LEA/District]]</f>
        <v>5204   CAMDEN FAIRVIEW</v>
      </c>
      <c r="T166"/>
    </row>
    <row r="167" spans="1:20" ht="15.5" x14ac:dyDescent="0.35">
      <c r="A167" s="42" t="s">
        <v>415</v>
      </c>
      <c r="B167" s="54" t="s">
        <v>163</v>
      </c>
      <c r="C167" s="33">
        <v>488485.32</v>
      </c>
      <c r="D167" s="52">
        <v>0</v>
      </c>
      <c r="E167" s="52">
        <v>0</v>
      </c>
      <c r="F167" s="47" t="str">
        <f t="shared" si="3"/>
        <v>Not Required</v>
      </c>
      <c r="G167" s="48">
        <f>FinalAllocation[[#This Row],[Required CCEIS Carryover (267)]]+FinalAllocation[[#This Row],[Required CCEIS Current FY (269)]]</f>
        <v>0</v>
      </c>
      <c r="H167" s="52">
        <v>536.0130693069309</v>
      </c>
      <c r="I167" s="22">
        <v>2209.8827659574467</v>
      </c>
      <c r="J167" s="46">
        <f>FinalAllocation[[#This Row],[Required PSPS Carryover (266)]]+FinalAllocation[[#This Row],[Required PSPS Current FY (268)]]</f>
        <v>2745.8958352643776</v>
      </c>
      <c r="K167" s="53">
        <v>217877.99</v>
      </c>
      <c r="L167" s="22">
        <v>0</v>
      </c>
      <c r="M167" s="53">
        <v>15028.84</v>
      </c>
      <c r="N167" s="53">
        <v>50170.05</v>
      </c>
      <c r="O167" s="42" t="str">
        <f>FinalAllocation[[#This Row],[LEA/District]]</f>
        <v>5205   HARMONY GROVE (OUACHITA COUNTY)</v>
      </c>
      <c r="T167"/>
    </row>
    <row r="168" spans="1:20" ht="15.5" x14ac:dyDescent="0.35">
      <c r="A168" s="42" t="s">
        <v>416</v>
      </c>
      <c r="B168" s="51" t="s">
        <v>164</v>
      </c>
      <c r="C168" s="33">
        <v>636065.30000000005</v>
      </c>
      <c r="D168" s="52">
        <v>0</v>
      </c>
      <c r="E168" s="52">
        <v>0</v>
      </c>
      <c r="F168" s="47" t="str">
        <f t="shared" si="3"/>
        <v>Not Required</v>
      </c>
      <c r="G168" s="48">
        <f>FinalAllocation[[#This Row],[Required CCEIS Carryover (267)]]+FinalAllocation[[#This Row],[Required CCEIS Current FY (269)]]</f>
        <v>0</v>
      </c>
      <c r="H168" s="52">
        <v>0</v>
      </c>
      <c r="I168" s="22">
        <v>0</v>
      </c>
      <c r="J168" s="46">
        <f>FinalAllocation[[#This Row],[Required PSPS Carryover (266)]]+FinalAllocation[[#This Row],[Required PSPS Current FY (268)]]</f>
        <v>0</v>
      </c>
      <c r="K168" s="53">
        <v>184473.87999999998</v>
      </c>
      <c r="L168" s="22">
        <v>0</v>
      </c>
      <c r="M168" s="53">
        <v>10669.68</v>
      </c>
      <c r="N168" s="53">
        <v>33985.78</v>
      </c>
      <c r="O168" s="42" t="str">
        <f>FinalAllocation[[#This Row],[LEA/District]]</f>
        <v>5301   EAST END</v>
      </c>
      <c r="T168"/>
    </row>
    <row r="169" spans="1:20" ht="15.5" x14ac:dyDescent="0.35">
      <c r="A169" s="42" t="s">
        <v>417</v>
      </c>
      <c r="B169" s="54" t="s">
        <v>165</v>
      </c>
      <c r="C169" s="33">
        <v>743362.53</v>
      </c>
      <c r="D169" s="52">
        <v>0</v>
      </c>
      <c r="E169" s="52">
        <v>0</v>
      </c>
      <c r="F169" s="47" t="str">
        <f t="shared" si="3"/>
        <v>Not Required</v>
      </c>
      <c r="G169" s="48">
        <f>FinalAllocation[[#This Row],[Required CCEIS Carryover (267)]]+FinalAllocation[[#This Row],[Required CCEIS Current FY (269)]]</f>
        <v>0</v>
      </c>
      <c r="H169" s="52">
        <v>0</v>
      </c>
      <c r="I169" s="22">
        <v>0</v>
      </c>
      <c r="J169" s="46">
        <f>FinalAllocation[[#This Row],[Required PSPS Carryover (266)]]+FinalAllocation[[#This Row],[Required PSPS Current FY (268)]]</f>
        <v>0</v>
      </c>
      <c r="K169" s="53">
        <v>252173.89</v>
      </c>
      <c r="L169" s="22">
        <v>0</v>
      </c>
      <c r="M169" s="53">
        <v>7081.57</v>
      </c>
      <c r="N169" s="53">
        <v>50978.67</v>
      </c>
      <c r="O169" s="42" t="str">
        <f>FinalAllocation[[#This Row],[LEA/District]]</f>
        <v>5303   PERRYVILLE</v>
      </c>
      <c r="T169"/>
    </row>
    <row r="170" spans="1:20" ht="15.5" x14ac:dyDescent="0.35">
      <c r="A170" s="42" t="s">
        <v>418</v>
      </c>
      <c r="B170" s="54" t="s">
        <v>166</v>
      </c>
      <c r="C170" s="33">
        <v>555961.02</v>
      </c>
      <c r="D170" s="52">
        <v>0</v>
      </c>
      <c r="E170" s="52">
        <v>0</v>
      </c>
      <c r="F170" s="47" t="str">
        <f t="shared" si="3"/>
        <v>Not Required</v>
      </c>
      <c r="G170" s="48">
        <f>FinalAllocation[[#This Row],[Required CCEIS Carryover (267)]]+FinalAllocation[[#This Row],[Required CCEIS Current FY (269)]]</f>
        <v>0</v>
      </c>
      <c r="H170" s="52">
        <v>0</v>
      </c>
      <c r="I170" s="22">
        <v>0</v>
      </c>
      <c r="J170" s="46">
        <f>FinalAllocation[[#This Row],[Required PSPS Carryover (266)]]+FinalAllocation[[#This Row],[Required PSPS Current FY (268)]]</f>
        <v>0</v>
      </c>
      <c r="K170" s="53">
        <v>193707.12</v>
      </c>
      <c r="L170" s="22">
        <v>0</v>
      </c>
      <c r="M170" s="53">
        <v>9325.52</v>
      </c>
      <c r="N170" s="53">
        <v>25489.33</v>
      </c>
      <c r="O170" s="42" t="str">
        <f>FinalAllocation[[#This Row],[LEA/District]]</f>
        <v>5401   BARTON-LEXA</v>
      </c>
      <c r="T170"/>
    </row>
    <row r="171" spans="1:20" ht="15.5" x14ac:dyDescent="0.35">
      <c r="A171" s="42" t="s">
        <v>419</v>
      </c>
      <c r="B171" s="54" t="s">
        <v>167</v>
      </c>
      <c r="C171" s="33">
        <v>1021129.96</v>
      </c>
      <c r="D171" s="52">
        <v>0</v>
      </c>
      <c r="E171" s="52">
        <v>0</v>
      </c>
      <c r="F171" s="47" t="str">
        <f t="shared" si="3"/>
        <v>Not Required</v>
      </c>
      <c r="G171" s="48">
        <f>FinalAllocation[[#This Row],[Required CCEIS Carryover (267)]]+FinalAllocation[[#This Row],[Required CCEIS Current FY (269)]]</f>
        <v>0</v>
      </c>
      <c r="H171" s="52">
        <v>0</v>
      </c>
      <c r="I171" s="22">
        <v>8331.9823308270679</v>
      </c>
      <c r="J171" s="46">
        <f>FinalAllocation[[#This Row],[Required PSPS Carryover (266)]]+FinalAllocation[[#This Row],[Required PSPS Current FY (268)]]</f>
        <v>8331.9823308270679</v>
      </c>
      <c r="K171" s="53">
        <v>413798.14999999997</v>
      </c>
      <c r="L171" s="22">
        <v>0</v>
      </c>
      <c r="M171" s="53">
        <v>35786.480000000003</v>
      </c>
      <c r="N171" s="53">
        <v>224306.15</v>
      </c>
      <c r="O171" s="42" t="str">
        <f>FinalAllocation[[#This Row],[LEA/District]]</f>
        <v>5403   HELENA-WEST HELENA</v>
      </c>
      <c r="T171"/>
    </row>
    <row r="172" spans="1:20" ht="15.5" x14ac:dyDescent="0.35">
      <c r="A172" s="42" t="s">
        <v>420</v>
      </c>
      <c r="B172" s="54" t="s">
        <v>168</v>
      </c>
      <c r="C172" s="33">
        <v>96889.44</v>
      </c>
      <c r="D172" s="52">
        <v>0</v>
      </c>
      <c r="E172" s="52">
        <v>0</v>
      </c>
      <c r="F172" s="47" t="str">
        <f t="shared" si="3"/>
        <v>Not Required</v>
      </c>
      <c r="G172" s="48">
        <f>FinalAllocation[[#This Row],[Required CCEIS Carryover (267)]]+FinalAllocation[[#This Row],[Required CCEIS Current FY (269)]]</f>
        <v>0</v>
      </c>
      <c r="H172" s="52">
        <v>0</v>
      </c>
      <c r="I172" s="22">
        <v>0</v>
      </c>
      <c r="J172" s="46">
        <f>FinalAllocation[[#This Row],[Required PSPS Carryover (266)]]+FinalAllocation[[#This Row],[Required PSPS Current FY (268)]]</f>
        <v>0</v>
      </c>
      <c r="K172" s="53">
        <v>257048.00999999998</v>
      </c>
      <c r="L172" s="22">
        <v>0</v>
      </c>
      <c r="M172" s="53">
        <v>14739.82</v>
      </c>
      <c r="N172" s="53">
        <v>49279.38</v>
      </c>
      <c r="O172" s="42" t="str">
        <f>FinalAllocation[[#This Row],[LEA/District]]</f>
        <v>5404   MARVELL-ELAINE</v>
      </c>
      <c r="T172"/>
    </row>
    <row r="173" spans="1:20" ht="15.5" x14ac:dyDescent="0.35">
      <c r="A173" s="42" t="s">
        <v>421</v>
      </c>
      <c r="B173" s="54" t="s">
        <v>169</v>
      </c>
      <c r="C173" s="33">
        <v>565996.62</v>
      </c>
      <c r="D173" s="52">
        <v>0</v>
      </c>
      <c r="E173" s="52">
        <v>0</v>
      </c>
      <c r="F173" s="47" t="str">
        <f t="shared" si="3"/>
        <v>Not Required</v>
      </c>
      <c r="G173" s="48">
        <f>FinalAllocation[[#This Row],[Required CCEIS Carryover (267)]]+FinalAllocation[[#This Row],[Required CCEIS Current FY (269)]]</f>
        <v>0</v>
      </c>
      <c r="H173" s="52">
        <v>0</v>
      </c>
      <c r="I173" s="22">
        <v>0</v>
      </c>
      <c r="J173" s="46">
        <f>FinalAllocation[[#This Row],[Required PSPS Carryover (266)]]+FinalAllocation[[#This Row],[Required PSPS Current FY (268)]]</f>
        <v>0</v>
      </c>
      <c r="K173" s="53">
        <v>681926.46</v>
      </c>
      <c r="L173" s="22">
        <v>0</v>
      </c>
      <c r="M173" s="53">
        <v>11297.71</v>
      </c>
      <c r="N173" s="53">
        <v>3398.57</v>
      </c>
      <c r="O173" s="42" t="str">
        <f>FinalAllocation[[#This Row],[LEA/District]]</f>
        <v>5440   KIPP DELTA COLLEGE PREP</v>
      </c>
      <c r="T173"/>
    </row>
    <row r="174" spans="1:20" ht="15.5" x14ac:dyDescent="0.35">
      <c r="A174" s="42" t="s">
        <v>422</v>
      </c>
      <c r="B174" s="54" t="s">
        <v>170</v>
      </c>
      <c r="C174" s="33">
        <v>665951.26</v>
      </c>
      <c r="D174" s="52">
        <v>0</v>
      </c>
      <c r="E174" s="52">
        <v>0</v>
      </c>
      <c r="F174" s="47" t="str">
        <f t="shared" si="3"/>
        <v>Not Required</v>
      </c>
      <c r="G174" s="48">
        <f>FinalAllocation[[#This Row],[Required CCEIS Carryover (267)]]+FinalAllocation[[#This Row],[Required CCEIS Current FY (269)]]</f>
        <v>0</v>
      </c>
      <c r="H174" s="52">
        <v>1755.9093464052287</v>
      </c>
      <c r="I174" s="22">
        <v>3103.5474509803921</v>
      </c>
      <c r="J174" s="46">
        <f>FinalAllocation[[#This Row],[Required PSPS Carryover (266)]]+FinalAllocation[[#This Row],[Required PSPS Current FY (268)]]</f>
        <v>4859.456797385621</v>
      </c>
      <c r="K174" s="53">
        <v>288799.17</v>
      </c>
      <c r="L174" s="22">
        <v>0</v>
      </c>
      <c r="M174" s="53">
        <v>13226.29</v>
      </c>
      <c r="N174" s="53">
        <v>67971.569999999992</v>
      </c>
      <c r="O174" s="42" t="str">
        <f>FinalAllocation[[#This Row],[LEA/District]]</f>
        <v>5502   CENTERPOINT</v>
      </c>
      <c r="T174"/>
    </row>
    <row r="175" spans="1:20" ht="15.5" x14ac:dyDescent="0.35">
      <c r="A175" s="42" t="s">
        <v>423</v>
      </c>
      <c r="B175" s="54" t="s">
        <v>171</v>
      </c>
      <c r="C175" s="33">
        <v>315240.93</v>
      </c>
      <c r="D175" s="52">
        <v>0</v>
      </c>
      <c r="E175" s="52">
        <v>0</v>
      </c>
      <c r="F175" s="47" t="str">
        <f t="shared" si="3"/>
        <v>Not Required</v>
      </c>
      <c r="G175" s="48">
        <f>FinalAllocation[[#This Row],[Required CCEIS Carryover (267)]]+FinalAllocation[[#This Row],[Required CCEIS Current FY (269)]]</f>
        <v>0</v>
      </c>
      <c r="H175" s="52">
        <v>0</v>
      </c>
      <c r="I175" s="22">
        <v>0</v>
      </c>
      <c r="J175" s="46">
        <f>FinalAllocation[[#This Row],[Required PSPS Carryover (266)]]+FinalAllocation[[#This Row],[Required PSPS Current FY (268)]]</f>
        <v>0</v>
      </c>
      <c r="K175" s="53">
        <v>124586.98000000001</v>
      </c>
      <c r="L175" s="22">
        <v>0</v>
      </c>
      <c r="M175" s="53">
        <v>8154.0999999999995</v>
      </c>
      <c r="N175" s="53">
        <v>15945.16</v>
      </c>
      <c r="O175" s="42" t="str">
        <f>FinalAllocation[[#This Row],[LEA/District]]</f>
        <v>5503   KIRBY</v>
      </c>
      <c r="T175"/>
    </row>
    <row r="176" spans="1:20" ht="15.5" x14ac:dyDescent="0.35">
      <c r="A176" s="42" t="s">
        <v>424</v>
      </c>
      <c r="B176" s="54" t="s">
        <v>172</v>
      </c>
      <c r="C176" s="33">
        <v>576582.49</v>
      </c>
      <c r="D176" s="52">
        <v>0</v>
      </c>
      <c r="E176" s="52">
        <v>0</v>
      </c>
      <c r="F176" s="47" t="str">
        <f t="shared" si="3"/>
        <v>Not Required</v>
      </c>
      <c r="G176" s="48">
        <f>FinalAllocation[[#This Row],[Required CCEIS Carryover (267)]]+FinalAllocation[[#This Row],[Required CCEIS Current FY (269)]]</f>
        <v>0</v>
      </c>
      <c r="H176" s="52">
        <v>0</v>
      </c>
      <c r="I176" s="22">
        <v>0</v>
      </c>
      <c r="J176" s="46">
        <f>FinalAllocation[[#This Row],[Required PSPS Carryover (266)]]+FinalAllocation[[#This Row],[Required PSPS Current FY (268)]]</f>
        <v>0</v>
      </c>
      <c r="K176" s="53">
        <v>228490.84</v>
      </c>
      <c r="L176" s="22">
        <v>0</v>
      </c>
      <c r="M176" s="53">
        <v>11658.550000000001</v>
      </c>
      <c r="N176" s="53">
        <v>63875.369999999995</v>
      </c>
      <c r="O176" s="42" t="str">
        <f>FinalAllocation[[#This Row],[LEA/District]]</f>
        <v>5504   SOUTH PIKE COUNTY</v>
      </c>
      <c r="T176"/>
    </row>
    <row r="177" spans="1:20" ht="15.5" x14ac:dyDescent="0.35">
      <c r="A177" s="42" t="s">
        <v>425</v>
      </c>
      <c r="B177" s="51" t="s">
        <v>173</v>
      </c>
      <c r="C177" s="33">
        <v>980383.79</v>
      </c>
      <c r="D177" s="52">
        <v>0</v>
      </c>
      <c r="E177" s="52">
        <v>0</v>
      </c>
      <c r="F177" s="47" t="str">
        <f t="shared" si="3"/>
        <v>Not Required</v>
      </c>
      <c r="G177" s="48">
        <f>FinalAllocation[[#This Row],[Required CCEIS Carryover (267)]]+FinalAllocation[[#This Row],[Required CCEIS Current FY (269)]]</f>
        <v>0</v>
      </c>
      <c r="H177" s="52">
        <v>2513.3764258555134</v>
      </c>
      <c r="I177" s="22">
        <v>0</v>
      </c>
      <c r="J177" s="46">
        <f>FinalAllocation[[#This Row],[Required PSPS Carryover (266)]]+FinalAllocation[[#This Row],[Required PSPS Current FY (268)]]</f>
        <v>2513.3764258555134</v>
      </c>
      <c r="K177" s="53">
        <v>343256.73000000004</v>
      </c>
      <c r="L177" s="22">
        <v>0</v>
      </c>
      <c r="M177" s="53">
        <v>25689.33</v>
      </c>
      <c r="N177" s="53">
        <v>35685.07</v>
      </c>
      <c r="O177" s="42" t="str">
        <f>FinalAllocation[[#This Row],[LEA/District]]</f>
        <v>5602   HARRISBURG</v>
      </c>
      <c r="T177"/>
    </row>
    <row r="178" spans="1:20" ht="15.5" x14ac:dyDescent="0.35">
      <c r="A178" s="42" t="s">
        <v>426</v>
      </c>
      <c r="B178" s="54" t="s">
        <v>174</v>
      </c>
      <c r="C178" s="33">
        <v>301784.84000000003</v>
      </c>
      <c r="D178" s="52">
        <v>0</v>
      </c>
      <c r="E178" s="52">
        <v>0</v>
      </c>
      <c r="F178" s="47" t="str">
        <f t="shared" si="3"/>
        <v>Not Required</v>
      </c>
      <c r="G178" s="48">
        <f>FinalAllocation[[#This Row],[Required CCEIS Carryover (267)]]+FinalAllocation[[#This Row],[Required CCEIS Current FY (269)]]</f>
        <v>0</v>
      </c>
      <c r="H178" s="52">
        <v>2724.95</v>
      </c>
      <c r="I178" s="22">
        <v>5034.3058461538458</v>
      </c>
      <c r="J178" s="46">
        <f>FinalAllocation[[#This Row],[Required PSPS Carryover (266)]]+FinalAllocation[[#This Row],[Required PSPS Current FY (268)]]</f>
        <v>7759.2558461538456</v>
      </c>
      <c r="K178" s="53">
        <v>184929.47999999998</v>
      </c>
      <c r="L178" s="22">
        <v>0</v>
      </c>
      <c r="M178" s="53">
        <v>11554.93</v>
      </c>
      <c r="N178" s="53">
        <v>22464.799999999999</v>
      </c>
      <c r="O178" s="42" t="str">
        <f>FinalAllocation[[#This Row],[LEA/District]]</f>
        <v>5604   MARKED TREE</v>
      </c>
      <c r="T178"/>
    </row>
    <row r="179" spans="1:20" ht="15.5" x14ac:dyDescent="0.35">
      <c r="A179" s="42" t="s">
        <v>427</v>
      </c>
      <c r="B179" s="51" t="s">
        <v>175</v>
      </c>
      <c r="C179" s="33">
        <v>920829.8</v>
      </c>
      <c r="D179" s="52">
        <v>0</v>
      </c>
      <c r="E179" s="52">
        <v>0</v>
      </c>
      <c r="F179" s="47" t="str">
        <f t="shared" si="3"/>
        <v>Not Required</v>
      </c>
      <c r="G179" s="48">
        <f>FinalAllocation[[#This Row],[Required CCEIS Carryover (267)]]+FinalAllocation[[#This Row],[Required CCEIS Current FY (269)]]</f>
        <v>0</v>
      </c>
      <c r="H179" s="52">
        <v>11975.627105263158</v>
      </c>
      <c r="I179" s="22">
        <v>0</v>
      </c>
      <c r="J179" s="46">
        <f>FinalAllocation[[#This Row],[Required PSPS Carryover (266)]]+FinalAllocation[[#This Row],[Required PSPS Current FY (268)]]</f>
        <v>11975.627105263158</v>
      </c>
      <c r="K179" s="53">
        <v>457243.03</v>
      </c>
      <c r="L179" s="22">
        <v>0</v>
      </c>
      <c r="M179" s="53">
        <v>19498.989999999998</v>
      </c>
      <c r="N179" s="53">
        <v>45880.800000000003</v>
      </c>
      <c r="O179" s="42" t="str">
        <f>FinalAllocation[[#This Row],[LEA/District]]</f>
        <v>5605   TRUMANN</v>
      </c>
      <c r="T179"/>
    </row>
    <row r="180" spans="1:20" ht="15.5" x14ac:dyDescent="0.35">
      <c r="A180" s="42" t="s">
        <v>428</v>
      </c>
      <c r="B180" s="54" t="s">
        <v>176</v>
      </c>
      <c r="C180" s="33">
        <v>294026.11</v>
      </c>
      <c r="D180" s="52">
        <v>0</v>
      </c>
      <c r="E180" s="52">
        <v>0</v>
      </c>
      <c r="F180" s="47" t="str">
        <f t="shared" si="3"/>
        <v>Not Required</v>
      </c>
      <c r="G180" s="48">
        <f>FinalAllocation[[#This Row],[Required CCEIS Carryover (267)]]+FinalAllocation[[#This Row],[Required CCEIS Current FY (269)]]</f>
        <v>0</v>
      </c>
      <c r="H180" s="52">
        <v>11556.476043956045</v>
      </c>
      <c r="I180" s="22">
        <v>0</v>
      </c>
      <c r="J180" s="46">
        <f>FinalAllocation[[#This Row],[Required PSPS Carryover (266)]]+FinalAllocation[[#This Row],[Required PSPS Current FY (268)]]</f>
        <v>11556.476043956045</v>
      </c>
      <c r="K180" s="53">
        <v>192222.34</v>
      </c>
      <c r="L180" s="22">
        <v>0</v>
      </c>
      <c r="M180" s="53">
        <v>23152.89</v>
      </c>
      <c r="N180" s="53">
        <v>46890.520000000004</v>
      </c>
      <c r="O180" s="42" t="str">
        <f>FinalAllocation[[#This Row],[LEA/District]]</f>
        <v>5608   EAST POINSETT CO.</v>
      </c>
      <c r="T180"/>
    </row>
    <row r="181" spans="1:20" ht="15.5" x14ac:dyDescent="0.35">
      <c r="A181" s="42" t="s">
        <v>429</v>
      </c>
      <c r="B181" s="51" t="s">
        <v>177</v>
      </c>
      <c r="C181" s="33">
        <v>1361897.8</v>
      </c>
      <c r="D181" s="52">
        <v>0</v>
      </c>
      <c r="E181" s="52">
        <v>0</v>
      </c>
      <c r="F181" s="47" t="str">
        <f t="shared" si="3"/>
        <v>Not Required</v>
      </c>
      <c r="G181" s="48">
        <f>FinalAllocation[[#This Row],[Required CCEIS Carryover (267)]]+FinalAllocation[[#This Row],[Required CCEIS Current FY (269)]]</f>
        <v>0</v>
      </c>
      <c r="H181" s="52">
        <v>6916.8472868217059</v>
      </c>
      <c r="I181" s="22">
        <v>7175.7828099173548</v>
      </c>
      <c r="J181" s="46">
        <f>FinalAllocation[[#This Row],[Required PSPS Carryover (266)]]+FinalAllocation[[#This Row],[Required PSPS Current FY (268)]]</f>
        <v>14092.63009673906</v>
      </c>
      <c r="K181" s="53">
        <v>451652.26</v>
      </c>
      <c r="L181" s="22">
        <v>0</v>
      </c>
      <c r="M181" s="53">
        <v>24466.27</v>
      </c>
      <c r="N181" s="53">
        <v>100258.05</v>
      </c>
      <c r="O181" s="42" t="str">
        <f>FinalAllocation[[#This Row],[LEA/District]]</f>
        <v>5703   MENA</v>
      </c>
      <c r="T181"/>
    </row>
    <row r="182" spans="1:20" ht="15.5" x14ac:dyDescent="0.35">
      <c r="A182" s="42" t="s">
        <v>430</v>
      </c>
      <c r="B182" s="54" t="s">
        <v>178</v>
      </c>
      <c r="C182" s="33">
        <v>336173.06</v>
      </c>
      <c r="D182" s="52">
        <v>0</v>
      </c>
      <c r="E182" s="52">
        <v>0</v>
      </c>
      <c r="F182" s="47" t="str">
        <f t="shared" si="3"/>
        <v>Not Required</v>
      </c>
      <c r="G182" s="48">
        <f>FinalAllocation[[#This Row],[Required CCEIS Carryover (267)]]+FinalAllocation[[#This Row],[Required CCEIS Current FY (269)]]</f>
        <v>0</v>
      </c>
      <c r="H182" s="52">
        <v>0</v>
      </c>
      <c r="I182" s="22">
        <v>0</v>
      </c>
      <c r="J182" s="46">
        <f>FinalAllocation[[#This Row],[Required PSPS Carryover (266)]]+FinalAllocation[[#This Row],[Required PSPS Current FY (268)]]</f>
        <v>0</v>
      </c>
      <c r="K182" s="53">
        <v>199652.92</v>
      </c>
      <c r="L182" s="22">
        <v>0</v>
      </c>
      <c r="M182" s="53">
        <v>7421.18</v>
      </c>
      <c r="N182" s="53">
        <v>42482.22</v>
      </c>
      <c r="O182" s="42" t="str">
        <f>FinalAllocation[[#This Row],[LEA/District]]</f>
        <v>5706   OUACHITA RIVER</v>
      </c>
      <c r="T182"/>
    </row>
    <row r="183" spans="1:20" ht="15.5" x14ac:dyDescent="0.35">
      <c r="A183" s="42" t="s">
        <v>431</v>
      </c>
      <c r="B183" s="54" t="s">
        <v>179</v>
      </c>
      <c r="C183" s="33">
        <v>558768.71</v>
      </c>
      <c r="D183" s="52">
        <v>0</v>
      </c>
      <c r="E183" s="52">
        <v>0</v>
      </c>
      <c r="F183" s="47" t="str">
        <f t="shared" si="3"/>
        <v>Not Required</v>
      </c>
      <c r="G183" s="48">
        <f>FinalAllocation[[#This Row],[Required CCEIS Carryover (267)]]+FinalAllocation[[#This Row],[Required CCEIS Current FY (269)]]</f>
        <v>0</v>
      </c>
      <c r="H183" s="52">
        <v>1829.2896268656716</v>
      </c>
      <c r="I183" s="22">
        <v>0</v>
      </c>
      <c r="J183" s="46">
        <f>FinalAllocation[[#This Row],[Required PSPS Carryover (266)]]+FinalAllocation[[#This Row],[Required PSPS Current FY (268)]]</f>
        <v>1829.2896268656716</v>
      </c>
      <c r="K183" s="53">
        <v>287308.45</v>
      </c>
      <c r="L183" s="22">
        <v>0</v>
      </c>
      <c r="M183" s="53">
        <v>6344.61</v>
      </c>
      <c r="N183" s="53">
        <v>39083.64</v>
      </c>
      <c r="O183" s="42" t="str">
        <f>FinalAllocation[[#This Row],[LEA/District]]</f>
        <v>5707   COSSATOT RIVER</v>
      </c>
      <c r="T183"/>
    </row>
    <row r="184" spans="1:20" ht="15.5" x14ac:dyDescent="0.35">
      <c r="A184" s="42" t="s">
        <v>432</v>
      </c>
      <c r="B184" s="54" t="s">
        <v>180</v>
      </c>
      <c r="C184" s="33">
        <v>1119648.32</v>
      </c>
      <c r="D184" s="52">
        <v>0</v>
      </c>
      <c r="E184" s="52">
        <v>0</v>
      </c>
      <c r="F184" s="47" t="str">
        <f t="shared" si="3"/>
        <v>Not Required</v>
      </c>
      <c r="G184" s="48">
        <f>FinalAllocation[[#This Row],[Required CCEIS Carryover (267)]]+FinalAllocation[[#This Row],[Required CCEIS Current FY (269)]]</f>
        <v>0</v>
      </c>
      <c r="H184" s="52">
        <v>0</v>
      </c>
      <c r="I184" s="22">
        <v>0</v>
      </c>
      <c r="J184" s="46">
        <f>FinalAllocation[[#This Row],[Required PSPS Carryover (266)]]+FinalAllocation[[#This Row],[Required PSPS Current FY (268)]]</f>
        <v>0</v>
      </c>
      <c r="K184" s="53">
        <v>304922.61</v>
      </c>
      <c r="L184" s="22">
        <v>0</v>
      </c>
      <c r="M184" s="53">
        <v>10467.530000000001</v>
      </c>
      <c r="N184" s="53">
        <v>64572.98</v>
      </c>
      <c r="O184" s="42" t="str">
        <f>FinalAllocation[[#This Row],[LEA/District]]</f>
        <v>5801   ATKINS</v>
      </c>
      <c r="T184"/>
    </row>
    <row r="185" spans="1:20" ht="15.5" x14ac:dyDescent="0.35">
      <c r="A185" s="42" t="s">
        <v>433</v>
      </c>
      <c r="B185" s="51" t="s">
        <v>181</v>
      </c>
      <c r="C185" s="33">
        <v>986046.42</v>
      </c>
      <c r="D185" s="52">
        <v>0</v>
      </c>
      <c r="E185" s="52">
        <v>0</v>
      </c>
      <c r="F185" s="47" t="str">
        <f t="shared" si="3"/>
        <v>Not Required</v>
      </c>
      <c r="G185" s="48">
        <f>FinalAllocation[[#This Row],[Required CCEIS Carryover (267)]]+FinalAllocation[[#This Row],[Required CCEIS Current FY (269)]]</f>
        <v>0</v>
      </c>
      <c r="H185" s="52">
        <v>0</v>
      </c>
      <c r="I185" s="22">
        <v>1417.2944131455399</v>
      </c>
      <c r="J185" s="46">
        <f>FinalAllocation[[#This Row],[Required PSPS Carryover (266)]]+FinalAllocation[[#This Row],[Required PSPS Current FY (268)]]</f>
        <v>1417.2944131455399</v>
      </c>
      <c r="K185" s="53">
        <v>326021.81000000006</v>
      </c>
      <c r="L185" s="22">
        <v>0</v>
      </c>
      <c r="M185" s="53">
        <v>15079.36</v>
      </c>
      <c r="N185" s="53">
        <v>84964.45</v>
      </c>
      <c r="O185" s="42" t="str">
        <f>FinalAllocation[[#This Row],[LEA/District]]</f>
        <v>5802   DOVER</v>
      </c>
      <c r="T185"/>
    </row>
    <row r="186" spans="1:20" ht="15.5" x14ac:dyDescent="0.35">
      <c r="A186" s="42" t="s">
        <v>434</v>
      </c>
      <c r="B186" s="51" t="s">
        <v>182</v>
      </c>
      <c r="C186" s="33">
        <v>738670.62</v>
      </c>
      <c r="D186" s="52">
        <v>0</v>
      </c>
      <c r="E186" s="52">
        <v>0</v>
      </c>
      <c r="F186" s="47" t="str">
        <f t="shared" si="3"/>
        <v>Not Required</v>
      </c>
      <c r="G186" s="48">
        <f>FinalAllocation[[#This Row],[Required CCEIS Carryover (267)]]+FinalAllocation[[#This Row],[Required CCEIS Current FY (269)]]</f>
        <v>0</v>
      </c>
      <c r="H186" s="52">
        <v>3829.7907299270078</v>
      </c>
      <c r="I186" s="22">
        <v>4473.2179487179483</v>
      </c>
      <c r="J186" s="46">
        <f>FinalAllocation[[#This Row],[Required PSPS Carryover (266)]]+FinalAllocation[[#This Row],[Required PSPS Current FY (268)]]</f>
        <v>8303.0086786449556</v>
      </c>
      <c r="K186" s="53">
        <v>184855.6</v>
      </c>
      <c r="L186" s="22">
        <v>0</v>
      </c>
      <c r="M186" s="53">
        <v>11043.08</v>
      </c>
      <c r="N186" s="53">
        <v>25489.33</v>
      </c>
      <c r="O186" s="42" t="str">
        <f>FinalAllocation[[#This Row],[LEA/District]]</f>
        <v>5803   HECTOR</v>
      </c>
      <c r="T186"/>
    </row>
    <row r="187" spans="1:20" ht="15.5" x14ac:dyDescent="0.35">
      <c r="A187" s="42" t="s">
        <v>435</v>
      </c>
      <c r="B187" s="54" t="s">
        <v>183</v>
      </c>
      <c r="C187" s="33">
        <v>1274328.8400000001</v>
      </c>
      <c r="D187" s="52">
        <v>0</v>
      </c>
      <c r="E187" s="52">
        <v>0</v>
      </c>
      <c r="F187" s="47" t="str">
        <f t="shared" si="3"/>
        <v>Not Required</v>
      </c>
      <c r="G187" s="48">
        <f>FinalAllocation[[#This Row],[Required CCEIS Carryover (267)]]+FinalAllocation[[#This Row],[Required CCEIS Current FY (269)]]</f>
        <v>0</v>
      </c>
      <c r="H187" s="52">
        <v>0</v>
      </c>
      <c r="I187" s="22">
        <v>0</v>
      </c>
      <c r="J187" s="46">
        <f>FinalAllocation[[#This Row],[Required PSPS Carryover (266)]]+FinalAllocation[[#This Row],[Required PSPS Current FY (268)]]</f>
        <v>0</v>
      </c>
      <c r="K187" s="53">
        <v>478236.70999999996</v>
      </c>
      <c r="L187" s="22">
        <v>0</v>
      </c>
      <c r="M187" s="53">
        <v>18911.169999999998</v>
      </c>
      <c r="N187" s="53">
        <v>85584.67</v>
      </c>
      <c r="O187" s="42" t="str">
        <f>FinalAllocation[[#This Row],[LEA/District]]</f>
        <v>5804   POTTSVILLE</v>
      </c>
      <c r="T187"/>
    </row>
    <row r="188" spans="1:20" ht="15.5" x14ac:dyDescent="0.35">
      <c r="A188" s="42" t="s">
        <v>436</v>
      </c>
      <c r="B188" s="51" t="s">
        <v>184</v>
      </c>
      <c r="C188" s="33">
        <v>5306429.0199999996</v>
      </c>
      <c r="D188" s="52">
        <v>0</v>
      </c>
      <c r="E188" s="52">
        <v>0</v>
      </c>
      <c r="F188" s="47" t="str">
        <f t="shared" si="3"/>
        <v>Not Required</v>
      </c>
      <c r="G188" s="48">
        <f>FinalAllocation[[#This Row],[Required CCEIS Carryover (267)]]+FinalAllocation[[#This Row],[Required CCEIS Current FY (269)]]</f>
        <v>0</v>
      </c>
      <c r="H188" s="52">
        <v>8146.0214720194635</v>
      </c>
      <c r="I188" s="22">
        <v>18213.301120906799</v>
      </c>
      <c r="J188" s="46">
        <f>FinalAllocation[[#This Row],[Required PSPS Carryover (266)]]+FinalAllocation[[#This Row],[Required PSPS Current FY (268)]]</f>
        <v>26359.322592926263</v>
      </c>
      <c r="K188" s="53">
        <v>1764249.42</v>
      </c>
      <c r="L188" s="22">
        <v>0</v>
      </c>
      <c r="M188" s="53">
        <v>74863.549999999988</v>
      </c>
      <c r="N188" s="53">
        <v>347685.9</v>
      </c>
      <c r="O188" s="42" t="str">
        <f>FinalAllocation[[#This Row],[LEA/District]]</f>
        <v>5805   RUSSELLVILLE</v>
      </c>
      <c r="T188"/>
    </row>
    <row r="189" spans="1:20" ht="15.5" x14ac:dyDescent="0.35">
      <c r="A189" s="42" t="s">
        <v>437</v>
      </c>
      <c r="B189" s="54" t="s">
        <v>185</v>
      </c>
      <c r="C189" s="33">
        <v>457235.94</v>
      </c>
      <c r="D189" s="52">
        <v>0</v>
      </c>
      <c r="E189" s="52">
        <v>0</v>
      </c>
      <c r="F189" s="47" t="str">
        <f t="shared" si="3"/>
        <v>Not Required</v>
      </c>
      <c r="G189" s="48">
        <f>FinalAllocation[[#This Row],[Required CCEIS Carryover (267)]]+FinalAllocation[[#This Row],[Required CCEIS Current FY (269)]]</f>
        <v>0</v>
      </c>
      <c r="H189" s="52">
        <v>0</v>
      </c>
      <c r="I189" s="22">
        <v>0</v>
      </c>
      <c r="J189" s="46">
        <f>FinalAllocation[[#This Row],[Required PSPS Carryover (266)]]+FinalAllocation[[#This Row],[Required PSPS Current FY (268)]]</f>
        <v>0</v>
      </c>
      <c r="K189" s="53">
        <v>180676.22999999998</v>
      </c>
      <c r="L189" s="22">
        <v>0</v>
      </c>
      <c r="M189" s="53">
        <v>10262.75</v>
      </c>
      <c r="N189" s="53">
        <v>20391.46</v>
      </c>
      <c r="O189" s="42" t="str">
        <f>FinalAllocation[[#This Row],[LEA/District]]</f>
        <v>5901   DES ARC</v>
      </c>
      <c r="T189"/>
    </row>
    <row r="190" spans="1:20" ht="15.5" x14ac:dyDescent="0.35">
      <c r="A190" s="42" t="s">
        <v>438</v>
      </c>
      <c r="B190" s="54" t="s">
        <v>186</v>
      </c>
      <c r="C190" s="33">
        <v>655012.56000000006</v>
      </c>
      <c r="D190" s="52">
        <v>6403.7200000000012</v>
      </c>
      <c r="E190" s="52">
        <v>0</v>
      </c>
      <c r="F190" s="47" t="str">
        <f t="shared" si="3"/>
        <v>Required</v>
      </c>
      <c r="G190" s="48">
        <f>FinalAllocation[[#This Row],[Required CCEIS Carryover (267)]]+FinalAllocation[[#This Row],[Required CCEIS Current FY (269)]]</f>
        <v>6403.7200000000012</v>
      </c>
      <c r="H190" s="52">
        <v>0</v>
      </c>
      <c r="I190" s="22">
        <v>0</v>
      </c>
      <c r="J190" s="46">
        <f>FinalAllocation[[#This Row],[Required PSPS Carryover (266)]]+FinalAllocation[[#This Row],[Required PSPS Current FY (268)]]</f>
        <v>0</v>
      </c>
      <c r="K190" s="53">
        <v>139719.72</v>
      </c>
      <c r="L190" s="22">
        <v>0</v>
      </c>
      <c r="M190" s="53">
        <v>8998.49</v>
      </c>
      <c r="N190" s="53">
        <v>30587.200000000001</v>
      </c>
      <c r="O190" s="42" t="str">
        <f>FinalAllocation[[#This Row],[LEA/District]]</f>
        <v>5903   HAZEN</v>
      </c>
      <c r="T190"/>
    </row>
    <row r="191" spans="1:20" ht="15.5" x14ac:dyDescent="0.35">
      <c r="A191" s="42" t="s">
        <v>439</v>
      </c>
      <c r="B191" s="51" t="s">
        <v>187</v>
      </c>
      <c r="C191" s="33">
        <v>30856048.34</v>
      </c>
      <c r="D191" s="52">
        <v>0</v>
      </c>
      <c r="E191" s="52">
        <v>826932.40049999999</v>
      </c>
      <c r="F191" s="47" t="str">
        <f t="shared" si="3"/>
        <v>Required</v>
      </c>
      <c r="G191" s="48">
        <f>FinalAllocation[[#This Row],[Required CCEIS Carryover (267)]]+FinalAllocation[[#This Row],[Required CCEIS Current FY (269)]]</f>
        <v>826932.40049999999</v>
      </c>
      <c r="H191" s="52">
        <v>3594.5103566497855</v>
      </c>
      <c r="I191" s="22">
        <v>129745.44923032905</v>
      </c>
      <c r="J191" s="46">
        <f>FinalAllocation[[#This Row],[Required PSPS Carryover (266)]]+FinalAllocation[[#This Row],[Required PSPS Current FY (268)]]</f>
        <v>133339.95958697883</v>
      </c>
      <c r="K191" s="53">
        <v>5488210.6399999997</v>
      </c>
      <c r="L191" s="22">
        <v>7522.3381723237599</v>
      </c>
      <c r="M191" s="53">
        <v>240087.96</v>
      </c>
      <c r="N191" s="53">
        <v>1593933.13</v>
      </c>
      <c r="O191" s="42" t="str">
        <f>FinalAllocation[[#This Row],[LEA/District]]</f>
        <v>6001   LITTLE ROCK</v>
      </c>
      <c r="T191"/>
    </row>
    <row r="192" spans="1:20" ht="15.5" x14ac:dyDescent="0.35">
      <c r="A192" s="42" t="s">
        <v>440</v>
      </c>
      <c r="B192" s="54" t="s">
        <v>188</v>
      </c>
      <c r="C192" s="33">
        <v>6888820.5300000003</v>
      </c>
      <c r="D192" s="52">
        <v>204628.03</v>
      </c>
      <c r="E192" s="52">
        <v>293722.587</v>
      </c>
      <c r="F192" s="47" t="str">
        <f t="shared" si="3"/>
        <v>Required</v>
      </c>
      <c r="G192" s="48">
        <f>FinalAllocation[[#This Row],[Required CCEIS Carryover (267)]]+FinalAllocation[[#This Row],[Required CCEIS Current FY (269)]]</f>
        <v>498350.61699999997</v>
      </c>
      <c r="H192" s="52">
        <v>421.77789052282606</v>
      </c>
      <c r="I192" s="22">
        <v>18239.477918287939</v>
      </c>
      <c r="J192" s="46">
        <f>FinalAllocation[[#This Row],[Required PSPS Carryover (266)]]+FinalAllocation[[#This Row],[Required PSPS Current FY (268)]]</f>
        <v>18661.255808810765</v>
      </c>
      <c r="K192" s="53">
        <v>2081036.9200000002</v>
      </c>
      <c r="L192" s="22">
        <v>791.73571428571427</v>
      </c>
      <c r="M192" s="53">
        <v>85812.07</v>
      </c>
      <c r="N192" s="53">
        <v>299485.20999999996</v>
      </c>
      <c r="O192" s="42" t="str">
        <f>FinalAllocation[[#This Row],[LEA/District]]</f>
        <v>6002   NORTH LITTLE ROCK</v>
      </c>
      <c r="T192"/>
    </row>
    <row r="193" spans="1:20" ht="15.5" x14ac:dyDescent="0.35">
      <c r="A193" s="42" t="s">
        <v>441</v>
      </c>
      <c r="B193" s="51" t="s">
        <v>189</v>
      </c>
      <c r="C193" s="33">
        <v>16705110.75</v>
      </c>
      <c r="D193" s="52">
        <v>0</v>
      </c>
      <c r="E193" s="52">
        <v>0</v>
      </c>
      <c r="F193" s="47" t="str">
        <f t="shared" ref="F193:F253" si="4">IF(G193=0,"Not Required","Required")</f>
        <v>Not Required</v>
      </c>
      <c r="G193" s="48">
        <f>FinalAllocation[[#This Row],[Required CCEIS Carryover (267)]]+FinalAllocation[[#This Row],[Required CCEIS Current FY (269)]]</f>
        <v>0</v>
      </c>
      <c r="H193" s="52">
        <v>64007.269915032157</v>
      </c>
      <c r="I193" s="22">
        <v>146118.54357210628</v>
      </c>
      <c r="J193" s="46">
        <f>FinalAllocation[[#This Row],[Required PSPS Carryover (266)]]+FinalAllocation[[#This Row],[Required PSPS Current FY (268)]]</f>
        <v>210125.81348713842</v>
      </c>
      <c r="K193" s="53">
        <v>3699631.72</v>
      </c>
      <c r="L193" s="22">
        <v>6954.4692913385825</v>
      </c>
      <c r="M193" s="53">
        <v>182070.77000000002</v>
      </c>
      <c r="N193" s="53">
        <v>998163.55</v>
      </c>
      <c r="O193" s="42" t="str">
        <f>FinalAllocation[[#This Row],[LEA/District]]</f>
        <v>6003   PULAKSI COUNTY SPECIAL</v>
      </c>
      <c r="T193"/>
    </row>
    <row r="194" spans="1:20" ht="15.5" x14ac:dyDescent="0.35">
      <c r="A194" s="42" t="s">
        <v>442</v>
      </c>
      <c r="B194" s="51" t="s">
        <v>190</v>
      </c>
      <c r="C194" s="33">
        <v>4391014.01</v>
      </c>
      <c r="D194" s="52">
        <v>0</v>
      </c>
      <c r="E194" s="52">
        <v>0</v>
      </c>
      <c r="F194" s="47" t="str">
        <f t="shared" si="4"/>
        <v>Not Required</v>
      </c>
      <c r="G194" s="48">
        <f>FinalAllocation[[#This Row],[Required CCEIS Carryover (267)]]+FinalAllocation[[#This Row],[Required CCEIS Current FY (269)]]</f>
        <v>0</v>
      </c>
      <c r="H194" s="52">
        <v>3799.9221902017289</v>
      </c>
      <c r="I194" s="22">
        <v>1674.9435386819484</v>
      </c>
      <c r="J194" s="46">
        <f>FinalAllocation[[#This Row],[Required PSPS Carryover (266)]]+FinalAllocation[[#This Row],[Required PSPS Current FY (268)]]</f>
        <v>5474.8657288836775</v>
      </c>
      <c r="K194" s="53">
        <v>1264411.27</v>
      </c>
      <c r="L194" s="22">
        <v>0</v>
      </c>
      <c r="M194" s="53">
        <v>56882.700000000004</v>
      </c>
      <c r="N194" s="53">
        <v>339857.81</v>
      </c>
      <c r="O194" s="42" t="str">
        <f>FinalAllocation[[#This Row],[LEA/District]]</f>
        <v>6004   JACKSONVILLE NORTH PULASKI</v>
      </c>
      <c r="T194"/>
    </row>
    <row r="195" spans="1:20" ht="15.5" x14ac:dyDescent="0.35">
      <c r="A195" s="42" t="s">
        <v>443</v>
      </c>
      <c r="B195" s="51" t="s">
        <v>191</v>
      </c>
      <c r="C195" s="33">
        <v>582534.65</v>
      </c>
      <c r="D195" s="52">
        <v>1820.16</v>
      </c>
      <c r="E195" s="52">
        <v>0</v>
      </c>
      <c r="F195" s="47" t="str">
        <f t="shared" si="4"/>
        <v>Required</v>
      </c>
      <c r="G195" s="48">
        <f>FinalAllocation[[#This Row],[Required CCEIS Carryover (267)]]+FinalAllocation[[#This Row],[Required CCEIS Current FY (269)]]</f>
        <v>1820.16</v>
      </c>
      <c r="H195" s="52">
        <v>0</v>
      </c>
      <c r="I195" s="22">
        <v>0</v>
      </c>
      <c r="J195" s="46">
        <f>FinalAllocation[[#This Row],[Required PSPS Carryover (266)]]+FinalAllocation[[#This Row],[Required PSPS Current FY (268)]]</f>
        <v>0</v>
      </c>
      <c r="K195" s="53">
        <v>456338.13</v>
      </c>
      <c r="L195" s="22"/>
      <c r="M195" s="53">
        <v>0</v>
      </c>
      <c r="N195" s="53">
        <v>113110.22</v>
      </c>
      <c r="O195" s="42" t="str">
        <f>FinalAllocation[[#This Row],[LEA/District]]</f>
        <v>6040   ACADEMICS PLUS</v>
      </c>
      <c r="T195"/>
    </row>
    <row r="196" spans="1:20" ht="15.5" x14ac:dyDescent="0.35">
      <c r="A196" s="42" t="s">
        <v>444</v>
      </c>
      <c r="B196" s="54" t="s">
        <v>192</v>
      </c>
      <c r="C196" s="33">
        <v>2713091.68</v>
      </c>
      <c r="D196" s="52">
        <v>7099.8579999999783</v>
      </c>
      <c r="E196" s="52">
        <v>174599.50499999998</v>
      </c>
      <c r="F196" s="47" t="str">
        <f>IF(G196=0,"Not Required","Required")</f>
        <v>Required</v>
      </c>
      <c r="G196" s="48">
        <f>FinalAllocation[[#This Row],[Required CCEIS Carryover (267)]]+FinalAllocation[[#This Row],[Required CCEIS Current FY (269)]]</f>
        <v>181699.36299999995</v>
      </c>
      <c r="H196" s="52">
        <v>0</v>
      </c>
      <c r="I196" s="22">
        <v>0</v>
      </c>
      <c r="J196" s="46">
        <f>FinalAllocation[[#This Row],[Required PSPS Carryover (266)]]+FinalAllocation[[#This Row],[Required PSPS Current FY (268)]]</f>
        <v>0</v>
      </c>
      <c r="K196" s="53">
        <v>1181522.46</v>
      </c>
      <c r="L196" s="22">
        <v>0</v>
      </c>
      <c r="M196" s="53">
        <v>51849.82</v>
      </c>
      <c r="N196" s="53">
        <v>191769.86000000002</v>
      </c>
      <c r="O196" s="42" t="str">
        <f>FinalAllocation[[#This Row],[LEA/District]]</f>
        <v>6041   LISA ACADEMY</v>
      </c>
      <c r="T196"/>
    </row>
    <row r="197" spans="1:20" ht="15.5" x14ac:dyDescent="0.35">
      <c r="A197" s="42" t="s">
        <v>445</v>
      </c>
      <c r="B197" s="54" t="s">
        <v>193</v>
      </c>
      <c r="C197" s="33">
        <v>2957159.39</v>
      </c>
      <c r="D197" s="52">
        <v>0</v>
      </c>
      <c r="E197" s="52">
        <v>0</v>
      </c>
      <c r="F197" s="47" t="str">
        <f t="shared" si="4"/>
        <v>Not Required</v>
      </c>
      <c r="G197" s="48">
        <f>FinalAllocation[[#This Row],[Required CCEIS Carryover (267)]]+FinalAllocation[[#This Row],[Required CCEIS Current FY (269)]]</f>
        <v>0</v>
      </c>
      <c r="H197" s="52">
        <v>0</v>
      </c>
      <c r="I197" s="22">
        <v>0</v>
      </c>
      <c r="J197" s="46">
        <f>FinalAllocation[[#This Row],[Required PSPS Carryover (266)]]+FinalAllocation[[#This Row],[Required PSPS Current FY (268)]]</f>
        <v>0</v>
      </c>
      <c r="K197" s="53">
        <v>1244357.6200000001</v>
      </c>
      <c r="L197" s="22"/>
      <c r="M197" s="53">
        <v>0</v>
      </c>
      <c r="N197" s="53">
        <v>0</v>
      </c>
      <c r="O197" s="42" t="str">
        <f>FinalAllocation[[#This Row],[LEA/District]]</f>
        <v>6043   ARKANSAS VIRTUAL ACADEMY</v>
      </c>
      <c r="T197"/>
    </row>
    <row r="198" spans="1:20" ht="15.5" x14ac:dyDescent="0.35">
      <c r="A198" s="42" t="s">
        <v>446</v>
      </c>
      <c r="B198" s="54" t="s">
        <v>194</v>
      </c>
      <c r="C198" s="33">
        <v>2455165.5099999998</v>
      </c>
      <c r="D198" s="52">
        <v>0</v>
      </c>
      <c r="E198" s="52">
        <v>0</v>
      </c>
      <c r="F198" s="47" t="str">
        <f t="shared" si="4"/>
        <v>Not Required</v>
      </c>
      <c r="G198" s="48">
        <f>FinalAllocation[[#This Row],[Required CCEIS Carryover (267)]]+FinalAllocation[[#This Row],[Required CCEIS Current FY (269)]]</f>
        <v>0</v>
      </c>
      <c r="H198" s="52">
        <v>0</v>
      </c>
      <c r="I198" s="22">
        <v>0</v>
      </c>
      <c r="J198" s="46">
        <f>FinalAllocation[[#This Row],[Required PSPS Carryover (266)]]+FinalAllocation[[#This Row],[Required PSPS Current FY (268)]]</f>
        <v>0</v>
      </c>
      <c r="K198" s="53">
        <v>725127.11</v>
      </c>
      <c r="L198" s="22">
        <v>0</v>
      </c>
      <c r="M198" s="53">
        <v>20058.759999999998</v>
      </c>
      <c r="N198" s="53">
        <v>28887.91</v>
      </c>
      <c r="O198" s="42" t="str">
        <f>FinalAllocation[[#This Row],[LEA/District]]</f>
        <v>6047   ESTEM  PUBLIC CHARTER SCHOOL</v>
      </c>
      <c r="T198"/>
    </row>
    <row r="199" spans="1:20" ht="15.5" x14ac:dyDescent="0.35">
      <c r="A199" s="42" t="s">
        <v>447</v>
      </c>
      <c r="B199" s="54" t="s">
        <v>195</v>
      </c>
      <c r="C199" s="33">
        <v>367748.2</v>
      </c>
      <c r="D199" s="52">
        <v>0</v>
      </c>
      <c r="E199" s="52">
        <v>0</v>
      </c>
      <c r="F199" s="47" t="str">
        <f t="shared" si="4"/>
        <v>Not Required</v>
      </c>
      <c r="G199" s="48">
        <f>FinalAllocation[[#This Row],[Required CCEIS Carryover (267)]]+FinalAllocation[[#This Row],[Required CCEIS Current FY (269)]]</f>
        <v>0</v>
      </c>
      <c r="H199" s="52">
        <v>0</v>
      </c>
      <c r="I199" s="22">
        <v>0</v>
      </c>
      <c r="J199" s="46">
        <f>FinalAllocation[[#This Row],[Required PSPS Carryover (266)]]+FinalAllocation[[#This Row],[Required PSPS Current FY (268)]]</f>
        <v>0</v>
      </c>
      <c r="K199" s="53">
        <v>487988.03</v>
      </c>
      <c r="L199" s="22">
        <v>0</v>
      </c>
      <c r="M199" s="53">
        <v>14497.27</v>
      </c>
      <c r="N199" s="53">
        <v>11072.23</v>
      </c>
      <c r="O199" s="42" t="str">
        <f>FinalAllocation[[#This Row],[LEA/District]]</f>
        <v>6050   AR LIGHTHOUSE ACADEMIES</v>
      </c>
      <c r="T199"/>
    </row>
    <row r="200" spans="1:20" ht="15.5" x14ac:dyDescent="0.35">
      <c r="A200" s="42" t="s">
        <v>448</v>
      </c>
      <c r="B200" s="51" t="s">
        <v>196</v>
      </c>
      <c r="C200" s="33">
        <v>395505.13</v>
      </c>
      <c r="D200" s="52">
        <v>0</v>
      </c>
      <c r="E200" s="52">
        <v>0</v>
      </c>
      <c r="F200" s="47" t="str">
        <f t="shared" si="4"/>
        <v>Not Required</v>
      </c>
      <c r="G200" s="48">
        <f>FinalAllocation[[#This Row],[Required CCEIS Carryover (267)]]+FinalAllocation[[#This Row],[Required CCEIS Current FY (269)]]</f>
        <v>0</v>
      </c>
      <c r="H200" s="52">
        <v>0</v>
      </c>
      <c r="I200" s="22">
        <v>0</v>
      </c>
      <c r="J200" s="46">
        <f>FinalAllocation[[#This Row],[Required PSPS Carryover (266)]]+FinalAllocation[[#This Row],[Required PSPS Current FY (268)]]</f>
        <v>0</v>
      </c>
      <c r="K200" s="53">
        <v>99788.38</v>
      </c>
      <c r="L200" s="22"/>
      <c r="M200" s="53">
        <v>0</v>
      </c>
      <c r="N200" s="53"/>
      <c r="O200" s="42" t="str">
        <f>FinalAllocation[[#This Row],[LEA/District]]</f>
        <v>6052   GRADUATE ARKANSAS, INC.</v>
      </c>
      <c r="T200"/>
    </row>
    <row r="201" spans="1:20" ht="15.5" x14ac:dyDescent="0.35">
      <c r="A201" s="42" t="s">
        <v>543</v>
      </c>
      <c r="B201" s="51" t="s">
        <v>197</v>
      </c>
      <c r="C201" s="33">
        <v>100446.42</v>
      </c>
      <c r="D201" s="52">
        <v>0</v>
      </c>
      <c r="E201" s="52">
        <v>0</v>
      </c>
      <c r="F201" s="47" t="str">
        <f t="shared" si="4"/>
        <v>Not Required</v>
      </c>
      <c r="G201" s="48">
        <f>FinalAllocation[[#This Row],[Required CCEIS Carryover (267)]]+FinalAllocation[[#This Row],[Required CCEIS Current FY (269)]]</f>
        <v>0</v>
      </c>
      <c r="H201" s="52">
        <v>0</v>
      </c>
      <c r="I201" s="22">
        <v>0</v>
      </c>
      <c r="J201" s="46">
        <f>FinalAllocation[[#This Row],[Required PSPS Carryover (266)]]+FinalAllocation[[#This Row],[Required PSPS Current FY (268)]]</f>
        <v>0</v>
      </c>
      <c r="K201" s="53">
        <v>202081.62999999998</v>
      </c>
      <c r="L201" s="22"/>
      <c r="M201" s="53">
        <v>0</v>
      </c>
      <c r="N201" s="53"/>
      <c r="O201" s="42" t="str">
        <f>FinalAllocation[[#This Row],[LEA/District]]</f>
        <v>6053   PREMIER HIGH SCHOOLS OF ARKANSAS</v>
      </c>
      <c r="T201"/>
    </row>
    <row r="202" spans="1:20" ht="15.5" x14ac:dyDescent="0.35">
      <c r="A202" s="42" t="s">
        <v>449</v>
      </c>
      <c r="B202" s="51" t="s">
        <v>198</v>
      </c>
      <c r="C202" s="33">
        <v>383194.1</v>
      </c>
      <c r="D202" s="52">
        <v>0</v>
      </c>
      <c r="E202" s="52">
        <v>0</v>
      </c>
      <c r="F202" s="47" t="str">
        <f t="shared" si="4"/>
        <v>Not Required</v>
      </c>
      <c r="G202" s="48">
        <f>FinalAllocation[[#This Row],[Required CCEIS Carryover (267)]]+FinalAllocation[[#This Row],[Required CCEIS Current FY (269)]]</f>
        <v>0</v>
      </c>
      <c r="H202" s="52">
        <v>0</v>
      </c>
      <c r="I202" s="22">
        <v>0</v>
      </c>
      <c r="J202" s="46">
        <f>FinalAllocation[[#This Row],[Required PSPS Carryover (266)]]+FinalAllocation[[#This Row],[Required PSPS Current FY (268)]]</f>
        <v>0</v>
      </c>
      <c r="K202" s="53">
        <v>261370.80000000002</v>
      </c>
      <c r="L202" s="22">
        <v>0</v>
      </c>
      <c r="M202" s="53">
        <v>17353.89</v>
      </c>
      <c r="N202" s="53">
        <v>4785.26</v>
      </c>
      <c r="O202" s="42" t="str">
        <f>FinalAllocation[[#This Row],[LEA/District]]</f>
        <v>6055   EXALT ACADEMY OF SOUTHWEST LITTLE ROCK</v>
      </c>
      <c r="T202"/>
    </row>
    <row r="203" spans="1:20" ht="15.5" x14ac:dyDescent="0.35">
      <c r="A203" s="42" t="s">
        <v>450</v>
      </c>
      <c r="B203" s="51" t="s">
        <v>199</v>
      </c>
      <c r="C203" s="33">
        <v>103278.39999999999</v>
      </c>
      <c r="D203" s="52">
        <v>0</v>
      </c>
      <c r="E203" s="52">
        <v>0</v>
      </c>
      <c r="F203" s="47" t="str">
        <f t="shared" si="4"/>
        <v>Not Required</v>
      </c>
      <c r="G203" s="48">
        <f>FinalAllocation[[#This Row],[Required CCEIS Carryover (267)]]+FinalAllocation[[#This Row],[Required CCEIS Current FY (269)]]</f>
        <v>0</v>
      </c>
      <c r="H203" s="52">
        <v>0</v>
      </c>
      <c r="I203" s="22">
        <v>0</v>
      </c>
      <c r="J203" s="46">
        <f>FinalAllocation[[#This Row],[Required PSPS Carryover (266)]]+FinalAllocation[[#This Row],[Required PSPS Current FY (268)]]</f>
        <v>0</v>
      </c>
      <c r="K203" s="53">
        <v>88561.71</v>
      </c>
      <c r="L203" s="22"/>
      <c r="M203" s="53">
        <v>4450.6400000000003</v>
      </c>
      <c r="N203" s="53">
        <v>18264.29</v>
      </c>
      <c r="O203" s="42" t="str">
        <f>FinalAllocation[[#This Row],[LEA/District]]</f>
        <v>6060   SCHOLARMADE ACHIEVEMENT PLACE OF ARKANSAS</v>
      </c>
      <c r="T203"/>
    </row>
    <row r="204" spans="1:20" ht="15.5" x14ac:dyDescent="0.35">
      <c r="A204" s="57" t="s">
        <v>451</v>
      </c>
      <c r="B204" s="54" t="s">
        <v>200</v>
      </c>
      <c r="C204" s="33">
        <v>34523.769999999997</v>
      </c>
      <c r="D204" s="52">
        <v>0</v>
      </c>
      <c r="E204" s="52">
        <v>0</v>
      </c>
      <c r="F204" s="47" t="str">
        <f t="shared" si="4"/>
        <v>Not Required</v>
      </c>
      <c r="G204" s="48">
        <f>FinalAllocation[[#This Row],[Required CCEIS Carryover (267)]]+FinalAllocation[[#This Row],[Required CCEIS Current FY (269)]]</f>
        <v>0</v>
      </c>
      <c r="H204" s="52">
        <v>0</v>
      </c>
      <c r="I204" s="22">
        <v>0</v>
      </c>
      <c r="J204" s="46">
        <f>FinalAllocation[[#This Row],[Required PSPS Carryover (266)]]+FinalAllocation[[#This Row],[Required PSPS Current FY (268)]]</f>
        <v>0</v>
      </c>
      <c r="K204" s="53">
        <v>29816.09</v>
      </c>
      <c r="L204" s="22"/>
      <c r="M204" s="53">
        <v>0</v>
      </c>
      <c r="N204" s="53"/>
      <c r="O204" s="42" t="str">
        <f>FinalAllocation[[#This Row],[LEA/District]]</f>
        <v>6063   WESTWIND SCHOOL FOR PERFORMING ARTS</v>
      </c>
      <c r="T204"/>
    </row>
    <row r="205" spans="1:20" ht="15.5" x14ac:dyDescent="0.35">
      <c r="A205" s="42" t="s">
        <v>536</v>
      </c>
      <c r="B205" s="58" t="s">
        <v>537</v>
      </c>
      <c r="C205" s="33">
        <v>237641.03</v>
      </c>
      <c r="D205" s="52">
        <v>0</v>
      </c>
      <c r="E205" s="52">
        <v>0</v>
      </c>
      <c r="F205" s="47" t="str">
        <f t="shared" si="4"/>
        <v>Not Required</v>
      </c>
      <c r="G205" s="48">
        <f>FinalAllocation[[#This Row],[Required CCEIS Carryover (267)]]+FinalAllocation[[#This Row],[Required CCEIS Current FY (269)]]</f>
        <v>0</v>
      </c>
      <c r="H205" s="52">
        <v>0</v>
      </c>
      <c r="I205" s="22">
        <v>0</v>
      </c>
      <c r="J205" s="46">
        <f>FinalAllocation[[#This Row],[Required PSPS Carryover (266)]]+FinalAllocation[[#This Row],[Required PSPS Current FY (268)]]</f>
        <v>0</v>
      </c>
      <c r="K205" s="53">
        <v>113362.04000000001</v>
      </c>
      <c r="L205" s="22"/>
      <c r="M205" s="53">
        <v>2987.52</v>
      </c>
      <c r="N205" s="53">
        <v>5123.7299999999996</v>
      </c>
      <c r="O205" s="42" t="str">
        <f>FinalAllocation[[#This Row],[LEA/District]]</f>
        <v>6065   ACADEMIES OF MATH &amp; SCIENCE (AMS)</v>
      </c>
      <c r="T205"/>
    </row>
    <row r="206" spans="1:20" ht="15.5" x14ac:dyDescent="0.35">
      <c r="A206" s="42" t="s">
        <v>544</v>
      </c>
      <c r="B206" s="51" t="s">
        <v>201</v>
      </c>
      <c r="C206" s="33"/>
      <c r="D206" s="52">
        <v>0</v>
      </c>
      <c r="E206" s="52">
        <v>0</v>
      </c>
      <c r="F206" s="47" t="str">
        <f t="shared" si="4"/>
        <v>Not Required</v>
      </c>
      <c r="G206" s="48">
        <f>FinalAllocation[[#This Row],[Required CCEIS Carryover (267)]]+FinalAllocation[[#This Row],[Required CCEIS Current FY (269)]]</f>
        <v>0</v>
      </c>
      <c r="H206" s="52">
        <v>0</v>
      </c>
      <c r="I206" s="22">
        <v>0</v>
      </c>
      <c r="J206" s="46">
        <f>FinalAllocation[[#This Row],[Required PSPS Carryover (266)]]+FinalAllocation[[#This Row],[Required PSPS Current FY (268)]]</f>
        <v>0</v>
      </c>
      <c r="K206" s="53">
        <v>188272.34</v>
      </c>
      <c r="L206" s="22">
        <v>0</v>
      </c>
      <c r="M206" s="53">
        <v>24500.29</v>
      </c>
      <c r="N206" s="53">
        <v>18692.169999999998</v>
      </c>
      <c r="O206" s="42" t="str">
        <f>FinalAllocation[[#This Row],[LEA/District]]</f>
        <v>6093   AR SCHOOL FOR THE DEAF AND BLIND</v>
      </c>
      <c r="T206"/>
    </row>
    <row r="207" spans="1:20" ht="15.5" x14ac:dyDescent="0.35">
      <c r="A207" s="42" t="s">
        <v>452</v>
      </c>
      <c r="B207" s="54" t="s">
        <v>202</v>
      </c>
      <c r="C207" s="33"/>
      <c r="D207" s="52">
        <v>0</v>
      </c>
      <c r="E207" s="52">
        <v>0</v>
      </c>
      <c r="F207" s="47" t="str">
        <f t="shared" si="4"/>
        <v>Not Required</v>
      </c>
      <c r="G207" s="48">
        <f>FinalAllocation[[#This Row],[Required CCEIS Carryover (267)]]+FinalAllocation[[#This Row],[Required CCEIS Current FY (269)]]</f>
        <v>0</v>
      </c>
      <c r="H207" s="52">
        <v>0</v>
      </c>
      <c r="I207" s="22">
        <v>0</v>
      </c>
      <c r="J207" s="46">
        <f>FinalAllocation[[#This Row],[Required PSPS Carryover (266)]]+FinalAllocation[[#This Row],[Required PSPS Current FY (268)]]</f>
        <v>0</v>
      </c>
      <c r="K207" s="53">
        <v>148046.10999999999</v>
      </c>
      <c r="L207" s="22"/>
      <c r="M207" s="53">
        <v>0</v>
      </c>
      <c r="N207" s="53"/>
      <c r="O207" s="42" t="str">
        <f>FinalAllocation[[#This Row],[LEA/District]]</f>
        <v>6094   DIVISION OF YOUTH SERVICES</v>
      </c>
      <c r="T207"/>
    </row>
    <row r="208" spans="1:20" ht="15.5" x14ac:dyDescent="0.35">
      <c r="A208" s="42" t="s">
        <v>453</v>
      </c>
      <c r="B208" s="51" t="s">
        <v>203</v>
      </c>
      <c r="C208" s="33">
        <v>406606.26</v>
      </c>
      <c r="D208" s="52">
        <v>0</v>
      </c>
      <c r="E208" s="52">
        <v>0</v>
      </c>
      <c r="F208" s="47" t="str">
        <f t="shared" si="4"/>
        <v>Not Required</v>
      </c>
      <c r="G208" s="48">
        <f>FinalAllocation[[#This Row],[Required CCEIS Carryover (267)]]+FinalAllocation[[#This Row],[Required CCEIS Current FY (269)]]</f>
        <v>0</v>
      </c>
      <c r="H208" s="52">
        <v>1828.7185714285713</v>
      </c>
      <c r="I208" s="22">
        <v>0</v>
      </c>
      <c r="J208" s="46">
        <f>FinalAllocation[[#This Row],[Required PSPS Carryover (266)]]+FinalAllocation[[#This Row],[Required PSPS Current FY (268)]]</f>
        <v>1828.7185714285713</v>
      </c>
      <c r="K208" s="53">
        <v>181116.58000000002</v>
      </c>
      <c r="L208" s="22">
        <v>0</v>
      </c>
      <c r="M208" s="53">
        <v>15836.16</v>
      </c>
      <c r="N208" s="53">
        <v>37384.35</v>
      </c>
      <c r="O208" s="42" t="str">
        <f>FinalAllocation[[#This Row],[LEA/District]]</f>
        <v>6102   MAYNARD</v>
      </c>
      <c r="T208"/>
    </row>
    <row r="209" spans="1:20" ht="15.5" x14ac:dyDescent="0.35">
      <c r="A209" s="42" t="s">
        <v>454</v>
      </c>
      <c r="B209" s="51" t="s">
        <v>204</v>
      </c>
      <c r="C209" s="33">
        <v>2169656.2599999998</v>
      </c>
      <c r="D209" s="52">
        <v>45201.305999999982</v>
      </c>
      <c r="E209" s="52">
        <v>0</v>
      </c>
      <c r="F209" s="47" t="str">
        <f t="shared" si="4"/>
        <v>Required</v>
      </c>
      <c r="G209" s="48">
        <f>FinalAllocation[[#This Row],[Required CCEIS Carryover (267)]]+FinalAllocation[[#This Row],[Required CCEIS Current FY (269)]]</f>
        <v>45201.305999999982</v>
      </c>
      <c r="H209" s="52">
        <v>6765.9366786025748</v>
      </c>
      <c r="I209" s="22">
        <v>24093.333021582734</v>
      </c>
      <c r="J209" s="46">
        <f>FinalAllocation[[#This Row],[Required PSPS Carryover (266)]]+FinalAllocation[[#This Row],[Required PSPS Current FY (268)]]</f>
        <v>30859.269700185308</v>
      </c>
      <c r="K209" s="53">
        <v>581807.88</v>
      </c>
      <c r="L209" s="22">
        <v>0</v>
      </c>
      <c r="M209" s="53">
        <v>55672.2</v>
      </c>
      <c r="N209" s="53">
        <v>200483.15</v>
      </c>
      <c r="O209" s="42" t="str">
        <f>FinalAllocation[[#This Row],[LEA/District]]</f>
        <v>6103   POCAHONTAS</v>
      </c>
      <c r="T209"/>
    </row>
    <row r="210" spans="1:20" ht="15.5" x14ac:dyDescent="0.35">
      <c r="A210" s="42" t="s">
        <v>455</v>
      </c>
      <c r="B210" s="51" t="s">
        <v>205</v>
      </c>
      <c r="C210" s="33">
        <v>2253996.34</v>
      </c>
      <c r="D210" s="52">
        <v>24772.11</v>
      </c>
      <c r="E210" s="52">
        <v>0</v>
      </c>
      <c r="F210" s="47" t="str">
        <f t="shared" si="4"/>
        <v>Required</v>
      </c>
      <c r="G210" s="48">
        <f>FinalAllocation[[#This Row],[Required CCEIS Carryover (267)]]+FinalAllocation[[#This Row],[Required CCEIS Current FY (269)]]</f>
        <v>24772.11</v>
      </c>
      <c r="H210" s="52">
        <v>9850.371812080537</v>
      </c>
      <c r="I210" s="22">
        <v>9098.7605405405411</v>
      </c>
      <c r="J210" s="46">
        <f>FinalAllocation[[#This Row],[Required PSPS Carryover (266)]]+FinalAllocation[[#This Row],[Required PSPS Current FY (268)]]</f>
        <v>18949.132352621076</v>
      </c>
      <c r="K210" s="53">
        <v>718859.71000000008</v>
      </c>
      <c r="L210" s="22">
        <v>0</v>
      </c>
      <c r="M210" s="53">
        <v>53850.009999999995</v>
      </c>
      <c r="N210" s="53">
        <v>267590.41000000003</v>
      </c>
      <c r="O210" s="42" t="str">
        <f>FinalAllocation[[#This Row],[LEA/District]]</f>
        <v>6201   FORREST CITY</v>
      </c>
      <c r="T210"/>
    </row>
    <row r="211" spans="1:20" ht="15.5" x14ac:dyDescent="0.35">
      <c r="A211" s="42" t="s">
        <v>456</v>
      </c>
      <c r="B211" s="54" t="s">
        <v>206</v>
      </c>
      <c r="C211" s="33">
        <v>884630.39</v>
      </c>
      <c r="D211" s="52">
        <v>0</v>
      </c>
      <c r="E211" s="52">
        <v>0</v>
      </c>
      <c r="F211" s="47" t="str">
        <f t="shared" si="4"/>
        <v>Not Required</v>
      </c>
      <c r="G211" s="48">
        <f>FinalAllocation[[#This Row],[Required CCEIS Carryover (267)]]+FinalAllocation[[#This Row],[Required CCEIS Current FY (269)]]</f>
        <v>0</v>
      </c>
      <c r="H211" s="52">
        <v>0</v>
      </c>
      <c r="I211" s="22">
        <v>0</v>
      </c>
      <c r="J211" s="46">
        <f>FinalAllocation[[#This Row],[Required PSPS Carryover (266)]]+FinalAllocation[[#This Row],[Required PSPS Current FY (268)]]</f>
        <v>0</v>
      </c>
      <c r="K211" s="53">
        <v>198134.24</v>
      </c>
      <c r="L211" s="22">
        <v>0</v>
      </c>
      <c r="M211" s="53">
        <v>6429.7300000000005</v>
      </c>
      <c r="N211" s="53">
        <v>23790.04</v>
      </c>
      <c r="O211" s="42" t="str">
        <f>FinalAllocation[[#This Row],[LEA/District]]</f>
        <v>6205   PALESTINE-WHEATLEY</v>
      </c>
      <c r="T211"/>
    </row>
    <row r="212" spans="1:20" ht="15.5" x14ac:dyDescent="0.35">
      <c r="A212" s="42" t="s">
        <v>457</v>
      </c>
      <c r="B212" s="54" t="s">
        <v>207</v>
      </c>
      <c r="C212" s="33">
        <v>1261412.8799999999</v>
      </c>
      <c r="D212" s="52">
        <v>0</v>
      </c>
      <c r="E212" s="52">
        <v>0</v>
      </c>
      <c r="F212" s="47" t="str">
        <f t="shared" si="4"/>
        <v>Not Required</v>
      </c>
      <c r="G212" s="48">
        <f>FinalAllocation[[#This Row],[Required CCEIS Carryover (267)]]+FinalAllocation[[#This Row],[Required CCEIS Current FY (269)]]</f>
        <v>0</v>
      </c>
      <c r="H212" s="52">
        <v>0</v>
      </c>
      <c r="I212" s="22">
        <v>0</v>
      </c>
      <c r="J212" s="46">
        <f>FinalAllocation[[#This Row],[Required PSPS Carryover (266)]]+FinalAllocation[[#This Row],[Required PSPS Current FY (268)]]</f>
        <v>0</v>
      </c>
      <c r="K212" s="53">
        <v>440182.24</v>
      </c>
      <c r="L212" s="22">
        <v>0</v>
      </c>
      <c r="M212" s="53">
        <v>10864.53</v>
      </c>
      <c r="N212" s="53">
        <v>57289.549999999996</v>
      </c>
      <c r="O212" s="42" t="str">
        <f>FinalAllocation[[#This Row],[LEA/District]]</f>
        <v>6301   BAUXITE</v>
      </c>
      <c r="T212"/>
    </row>
    <row r="213" spans="1:20" ht="15.5" x14ac:dyDescent="0.35">
      <c r="A213" s="42" t="s">
        <v>458</v>
      </c>
      <c r="B213" s="51" t="s">
        <v>208</v>
      </c>
      <c r="C213" s="33">
        <v>4267706.0199999996</v>
      </c>
      <c r="D213" s="52">
        <v>0</v>
      </c>
      <c r="E213" s="52">
        <v>197515.07100000003</v>
      </c>
      <c r="F213" s="47" t="str">
        <f t="shared" si="4"/>
        <v>Required</v>
      </c>
      <c r="G213" s="48">
        <f>FinalAllocation[[#This Row],[Required CCEIS Carryover (267)]]+FinalAllocation[[#This Row],[Required CCEIS Current FY (269)]]</f>
        <v>197515.07100000003</v>
      </c>
      <c r="H213" s="52">
        <v>1951.5369760479041</v>
      </c>
      <c r="I213" s="22">
        <v>3662.264796511628</v>
      </c>
      <c r="J213" s="46">
        <f>FinalAllocation[[#This Row],[Required PSPS Carryover (266)]]+FinalAllocation[[#This Row],[Required PSPS Current FY (268)]]</f>
        <v>5613.8017725595319</v>
      </c>
      <c r="K213" s="53">
        <v>1312269.4300000002</v>
      </c>
      <c r="L213" s="22">
        <v>0</v>
      </c>
      <c r="M213" s="53">
        <v>57135.200000000004</v>
      </c>
      <c r="N213" s="53">
        <v>212411.15</v>
      </c>
      <c r="O213" s="42" t="str">
        <f>FinalAllocation[[#This Row],[LEA/District]]</f>
        <v>6302   BENTON</v>
      </c>
      <c r="T213"/>
    </row>
    <row r="214" spans="1:20" ht="15.5" x14ac:dyDescent="0.35">
      <c r="A214" s="42" t="s">
        <v>459</v>
      </c>
      <c r="B214" s="54" t="s">
        <v>209</v>
      </c>
      <c r="C214" s="33">
        <v>11257785</v>
      </c>
      <c r="D214" s="52">
        <v>0</v>
      </c>
      <c r="E214" s="52">
        <v>0</v>
      </c>
      <c r="F214" s="47" t="str">
        <f t="shared" si="4"/>
        <v>Not Required</v>
      </c>
      <c r="G214" s="48">
        <f>FinalAllocation[[#This Row],[Required CCEIS Carryover (267)]]+FinalAllocation[[#This Row],[Required CCEIS Current FY (269)]]</f>
        <v>0</v>
      </c>
      <c r="H214" s="52">
        <v>13617.627545638945</v>
      </c>
      <c r="I214" s="22">
        <v>32165.354424890007</v>
      </c>
      <c r="J214" s="46">
        <f>FinalAllocation[[#This Row],[Required PSPS Carryover (266)]]+FinalAllocation[[#This Row],[Required PSPS Current FY (268)]]</f>
        <v>45782.981970528956</v>
      </c>
      <c r="K214" s="53">
        <v>2385414.2000000002</v>
      </c>
      <c r="L214" s="22">
        <v>0</v>
      </c>
      <c r="M214" s="53">
        <v>77335.98000000001</v>
      </c>
      <c r="N214" s="53">
        <v>398308.89999999997</v>
      </c>
      <c r="O214" s="42" t="str">
        <f>FinalAllocation[[#This Row],[LEA/District]]</f>
        <v>6303   BRYANT</v>
      </c>
      <c r="T214"/>
    </row>
    <row r="215" spans="1:20" ht="15.5" x14ac:dyDescent="0.35">
      <c r="A215" s="42" t="s">
        <v>460</v>
      </c>
      <c r="B215" s="51" t="s">
        <v>210</v>
      </c>
      <c r="C215" s="33">
        <v>648780.66</v>
      </c>
      <c r="D215" s="52">
        <v>0</v>
      </c>
      <c r="E215" s="52">
        <v>0</v>
      </c>
      <c r="F215" s="47" t="str">
        <f t="shared" si="4"/>
        <v>Not Required</v>
      </c>
      <c r="G215" s="48">
        <f>FinalAllocation[[#This Row],[Required CCEIS Carryover (267)]]+FinalAllocation[[#This Row],[Required CCEIS Current FY (269)]]</f>
        <v>0</v>
      </c>
      <c r="H215" s="52">
        <v>0</v>
      </c>
      <c r="I215" s="22">
        <v>0</v>
      </c>
      <c r="J215" s="46">
        <f>FinalAllocation[[#This Row],[Required PSPS Carryover (266)]]+FinalAllocation[[#This Row],[Required PSPS Current FY (268)]]</f>
        <v>0</v>
      </c>
      <c r="K215" s="53">
        <v>315701.08999999997</v>
      </c>
      <c r="L215" s="22">
        <v>0</v>
      </c>
      <c r="M215" s="53">
        <v>13951.14</v>
      </c>
      <c r="N215" s="53">
        <v>35685.08</v>
      </c>
      <c r="O215" s="42" t="str">
        <f>FinalAllocation[[#This Row],[LEA/District]]</f>
        <v>6304  HARMONY GROVE (SALINE COUNTY)</v>
      </c>
      <c r="T215"/>
    </row>
    <row r="216" spans="1:20" ht="15.5" x14ac:dyDescent="0.35">
      <c r="A216" s="42" t="s">
        <v>461</v>
      </c>
      <c r="B216" s="51" t="s">
        <v>211</v>
      </c>
      <c r="C216" s="33">
        <v>905190.17</v>
      </c>
      <c r="D216" s="52">
        <v>0</v>
      </c>
      <c r="E216" s="52">
        <v>0</v>
      </c>
      <c r="F216" s="47" t="str">
        <f t="shared" si="4"/>
        <v>Not Required</v>
      </c>
      <c r="G216" s="48">
        <f>FinalAllocation[[#This Row],[Required CCEIS Carryover (267)]]+FinalAllocation[[#This Row],[Required CCEIS Current FY (269)]]</f>
        <v>0</v>
      </c>
      <c r="H216" s="52">
        <v>2305.785393939394</v>
      </c>
      <c r="I216" s="22">
        <v>6512.7081481481482</v>
      </c>
      <c r="J216" s="46">
        <f>FinalAllocation[[#This Row],[Required PSPS Carryover (266)]]+FinalAllocation[[#This Row],[Required PSPS Current FY (268)]]</f>
        <v>8818.4935420875427</v>
      </c>
      <c r="K216" s="53">
        <v>379062.56</v>
      </c>
      <c r="L216" s="22">
        <v>0</v>
      </c>
      <c r="M216" s="53">
        <v>38107.840000000004</v>
      </c>
      <c r="N216" s="53">
        <v>61174.400000000001</v>
      </c>
      <c r="O216" s="42" t="str">
        <f>FinalAllocation[[#This Row],[LEA/District]]</f>
        <v>6401   WALDRON</v>
      </c>
      <c r="T216"/>
    </row>
    <row r="217" spans="1:20" ht="15.5" x14ac:dyDescent="0.35">
      <c r="A217" s="42" t="s">
        <v>462</v>
      </c>
      <c r="B217" s="51" t="s">
        <v>212</v>
      </c>
      <c r="C217" s="33">
        <v>514146.2</v>
      </c>
      <c r="D217" s="52">
        <v>0</v>
      </c>
      <c r="E217" s="52">
        <v>0</v>
      </c>
      <c r="F217" s="47" t="str">
        <f t="shared" si="4"/>
        <v>Not Required</v>
      </c>
      <c r="G217" s="48">
        <f>FinalAllocation[[#This Row],[Required CCEIS Carryover (267)]]+FinalAllocation[[#This Row],[Required CCEIS Current FY (269)]]</f>
        <v>0</v>
      </c>
      <c r="H217" s="52">
        <v>0</v>
      </c>
      <c r="I217" s="22">
        <v>0</v>
      </c>
      <c r="J217" s="46">
        <f>FinalAllocation[[#This Row],[Required PSPS Carryover (266)]]+FinalAllocation[[#This Row],[Required PSPS Current FY (268)]]</f>
        <v>0</v>
      </c>
      <c r="K217" s="53">
        <v>233063.65000000002</v>
      </c>
      <c r="L217" s="22">
        <v>0</v>
      </c>
      <c r="M217" s="53">
        <v>21604.400000000001</v>
      </c>
      <c r="N217" s="53">
        <v>37532.04</v>
      </c>
      <c r="O217" s="42" t="str">
        <f>FinalAllocation[[#This Row],[LEA/District]]</f>
        <v>6502   SEARCY COUNTY</v>
      </c>
      <c r="T217"/>
    </row>
    <row r="218" spans="1:20" ht="15.5" x14ac:dyDescent="0.35">
      <c r="A218" s="42" t="s">
        <v>463</v>
      </c>
      <c r="B218" s="51" t="s">
        <v>213</v>
      </c>
      <c r="C218" s="33">
        <v>491510.97</v>
      </c>
      <c r="D218" s="52">
        <v>0</v>
      </c>
      <c r="E218" s="52">
        <v>0</v>
      </c>
      <c r="F218" s="47" t="str">
        <f t="shared" si="4"/>
        <v>Not Required</v>
      </c>
      <c r="G218" s="48">
        <f>FinalAllocation[[#This Row],[Required CCEIS Carryover (267)]]+FinalAllocation[[#This Row],[Required CCEIS Current FY (269)]]</f>
        <v>0</v>
      </c>
      <c r="H218" s="52">
        <v>0</v>
      </c>
      <c r="I218" s="22">
        <v>0</v>
      </c>
      <c r="J218" s="46">
        <f>FinalAllocation[[#This Row],[Required PSPS Carryover (266)]]+FinalAllocation[[#This Row],[Required PSPS Current FY (268)]]</f>
        <v>0</v>
      </c>
      <c r="K218" s="53">
        <v>190469.41999999998</v>
      </c>
      <c r="L218" s="22">
        <v>0</v>
      </c>
      <c r="M218" s="53">
        <v>11540.150000000001</v>
      </c>
      <c r="N218" s="53">
        <v>32997.350000000006</v>
      </c>
      <c r="O218" s="42" t="str">
        <f>FinalAllocation[[#This Row],[LEA/District]]</f>
        <v>6505   OZARK MOUNTAIN</v>
      </c>
      <c r="T218"/>
    </row>
    <row r="219" spans="1:20" ht="15.5" x14ac:dyDescent="0.35">
      <c r="A219" s="42" t="s">
        <v>464</v>
      </c>
      <c r="B219" s="51" t="s">
        <v>214</v>
      </c>
      <c r="C219" s="33">
        <v>13468404.73</v>
      </c>
      <c r="D219" s="52">
        <v>0</v>
      </c>
      <c r="E219" s="52">
        <v>0</v>
      </c>
      <c r="F219" s="47" t="str">
        <f t="shared" si="4"/>
        <v>Not Required</v>
      </c>
      <c r="G219" s="48">
        <f>FinalAllocation[[#This Row],[Required CCEIS Carryover (267)]]+FinalAllocation[[#This Row],[Required CCEIS Current FY (269)]]</f>
        <v>0</v>
      </c>
      <c r="H219" s="52">
        <v>0</v>
      </c>
      <c r="I219" s="22">
        <v>126491.48829198473</v>
      </c>
      <c r="J219" s="46">
        <f>FinalAllocation[[#This Row],[Required PSPS Carryover (266)]]+FinalAllocation[[#This Row],[Required PSPS Current FY (268)]]</f>
        <v>126491.48829198473</v>
      </c>
      <c r="K219" s="53">
        <v>4331011</v>
      </c>
      <c r="L219" s="22">
        <v>1901.6891428571428</v>
      </c>
      <c r="M219" s="53">
        <v>205452.43</v>
      </c>
      <c r="N219" s="53">
        <v>536377.49</v>
      </c>
      <c r="O219" s="42" t="str">
        <f>FinalAllocation[[#This Row],[LEA/District]]</f>
        <v>6601   FORT SMITH</v>
      </c>
      <c r="T219"/>
    </row>
    <row r="220" spans="1:20" ht="15.5" x14ac:dyDescent="0.35">
      <c r="A220" s="42" t="s">
        <v>465</v>
      </c>
      <c r="B220" s="54" t="s">
        <v>215</v>
      </c>
      <c r="C220" s="33">
        <v>6049912.5499999998</v>
      </c>
      <c r="D220" s="52">
        <v>0</v>
      </c>
      <c r="E220" s="52">
        <v>0</v>
      </c>
      <c r="F220" s="47" t="str">
        <f t="shared" si="4"/>
        <v>Not Required</v>
      </c>
      <c r="G220" s="48">
        <f>FinalAllocation[[#This Row],[Required CCEIS Carryover (267)]]+FinalAllocation[[#This Row],[Required CCEIS Current FY (269)]]</f>
        <v>0</v>
      </c>
      <c r="H220" s="52">
        <v>311.26014947683143</v>
      </c>
      <c r="I220" s="22">
        <v>16965.362882615154</v>
      </c>
      <c r="J220" s="46">
        <f>FinalAllocation[[#This Row],[Required PSPS Carryover (266)]]+FinalAllocation[[#This Row],[Required PSPS Current FY (268)]]</f>
        <v>17276.623032091986</v>
      </c>
      <c r="K220" s="53">
        <v>847565.23</v>
      </c>
      <c r="L220" s="22">
        <v>0</v>
      </c>
      <c r="M220" s="53">
        <v>32748.85</v>
      </c>
      <c r="N220" s="53">
        <v>160474.10999999999</v>
      </c>
      <c r="O220" s="42" t="str">
        <f>FinalAllocation[[#This Row],[LEA/District]]</f>
        <v>6602   GREENWOOD</v>
      </c>
      <c r="T220"/>
    </row>
    <row r="221" spans="1:20" ht="15.5" x14ac:dyDescent="0.35">
      <c r="A221" s="42" t="s">
        <v>466</v>
      </c>
      <c r="B221" s="54" t="s">
        <v>216</v>
      </c>
      <c r="C221" s="33">
        <v>530990.07999999996</v>
      </c>
      <c r="D221" s="52">
        <v>0</v>
      </c>
      <c r="E221" s="52">
        <v>0</v>
      </c>
      <c r="F221" s="47" t="str">
        <f t="shared" si="4"/>
        <v>Not Required</v>
      </c>
      <c r="G221" s="48">
        <f>FinalAllocation[[#This Row],[Required CCEIS Carryover (267)]]+FinalAllocation[[#This Row],[Required CCEIS Current FY (269)]]</f>
        <v>0</v>
      </c>
      <c r="H221" s="52">
        <v>1636.2931884057971</v>
      </c>
      <c r="I221" s="22">
        <v>3253.2091044776121</v>
      </c>
      <c r="J221" s="46">
        <f>FinalAllocation[[#This Row],[Required PSPS Carryover (266)]]+FinalAllocation[[#This Row],[Required PSPS Current FY (268)]]</f>
        <v>4889.5022928834096</v>
      </c>
      <c r="K221" s="53">
        <v>236022.72</v>
      </c>
      <c r="L221" s="22">
        <v>0</v>
      </c>
      <c r="M221" s="53">
        <v>10763.7</v>
      </c>
      <c r="N221" s="53">
        <v>74731.69</v>
      </c>
      <c r="O221" s="42" t="str">
        <f>FinalAllocation[[#This Row],[LEA/District]]</f>
        <v>6603   HACKETT</v>
      </c>
      <c r="T221"/>
    </row>
    <row r="222" spans="1:20" ht="15.5" x14ac:dyDescent="0.35">
      <c r="A222" s="42" t="s">
        <v>467</v>
      </c>
      <c r="B222" s="51" t="s">
        <v>217</v>
      </c>
      <c r="C222" s="33">
        <v>620385.97</v>
      </c>
      <c r="D222" s="52">
        <v>0</v>
      </c>
      <c r="E222" s="52">
        <v>0</v>
      </c>
      <c r="F222" s="47" t="str">
        <f t="shared" si="4"/>
        <v>Not Required</v>
      </c>
      <c r="G222" s="48">
        <f>FinalAllocation[[#This Row],[Required CCEIS Carryover (267)]]+FinalAllocation[[#This Row],[Required CCEIS Current FY (269)]]</f>
        <v>0</v>
      </c>
      <c r="H222" s="52">
        <v>3151.1787096774192</v>
      </c>
      <c r="I222" s="22">
        <v>3327.1069090909091</v>
      </c>
      <c r="J222" s="46">
        <f>FinalAllocation[[#This Row],[Required PSPS Carryover (266)]]+FinalAllocation[[#This Row],[Required PSPS Current FY (268)]]</f>
        <v>6478.2856187683283</v>
      </c>
      <c r="K222" s="53">
        <v>189848.73</v>
      </c>
      <c r="L222" s="22">
        <v>0</v>
      </c>
      <c r="M222" s="53">
        <v>6667.96</v>
      </c>
      <c r="N222" s="53">
        <v>39083.64</v>
      </c>
      <c r="O222" s="42" t="str">
        <f>FinalAllocation[[#This Row],[LEA/District]]</f>
        <v>6605   LAVACA</v>
      </c>
      <c r="T222"/>
    </row>
    <row r="223" spans="1:20" ht="15.5" x14ac:dyDescent="0.35">
      <c r="A223" s="42" t="s">
        <v>468</v>
      </c>
      <c r="B223" s="54" t="s">
        <v>218</v>
      </c>
      <c r="C223" s="33">
        <v>771449.55</v>
      </c>
      <c r="D223" s="52">
        <v>0</v>
      </c>
      <c r="E223" s="52">
        <v>0</v>
      </c>
      <c r="F223" s="47" t="str">
        <f t="shared" si="4"/>
        <v>Not Required</v>
      </c>
      <c r="G223" s="48">
        <f>FinalAllocation[[#This Row],[Required CCEIS Carryover (267)]]+FinalAllocation[[#This Row],[Required CCEIS Current FY (269)]]</f>
        <v>0</v>
      </c>
      <c r="H223" s="52">
        <v>3044.0469918699191</v>
      </c>
      <c r="I223" s="22">
        <v>0</v>
      </c>
      <c r="J223" s="46">
        <f>FinalAllocation[[#This Row],[Required PSPS Carryover (266)]]+FinalAllocation[[#This Row],[Required PSPS Current FY (268)]]</f>
        <v>3044.0469918699191</v>
      </c>
      <c r="K223" s="53">
        <v>205901.95</v>
      </c>
      <c r="L223" s="22">
        <v>0</v>
      </c>
      <c r="M223" s="53">
        <v>5701.69</v>
      </c>
      <c r="N223" s="53">
        <v>50978.67</v>
      </c>
      <c r="O223" s="42" t="str">
        <f>FinalAllocation[[#This Row],[LEA/District]]</f>
        <v>6606   MANSFIELD</v>
      </c>
      <c r="T223"/>
    </row>
    <row r="224" spans="1:20" ht="15.5" x14ac:dyDescent="0.35">
      <c r="A224" s="42" t="s">
        <v>469</v>
      </c>
      <c r="B224" s="51" t="s">
        <v>219</v>
      </c>
      <c r="C224" s="33">
        <v>58814.559999999998</v>
      </c>
      <c r="D224" s="52">
        <v>0</v>
      </c>
      <c r="E224" s="52">
        <v>0</v>
      </c>
      <c r="F224" s="47" t="str">
        <f t="shared" si="4"/>
        <v>Not Required</v>
      </c>
      <c r="G224" s="48">
        <f>FinalAllocation[[#This Row],[Required CCEIS Carryover (267)]]+FinalAllocation[[#This Row],[Required CCEIS Current FY (269)]]</f>
        <v>0</v>
      </c>
      <c r="H224" s="52">
        <v>0</v>
      </c>
      <c r="I224" s="22">
        <v>0</v>
      </c>
      <c r="J224" s="46">
        <f>FinalAllocation[[#This Row],[Required PSPS Carryover (266)]]+FinalAllocation[[#This Row],[Required PSPS Current FY (268)]]</f>
        <v>0</v>
      </c>
      <c r="K224" s="53">
        <v>94393.600000000006</v>
      </c>
      <c r="L224" s="22">
        <v>0</v>
      </c>
      <c r="M224" s="53">
        <v>1069.03</v>
      </c>
      <c r="N224" s="53"/>
      <c r="O224" s="42" t="str">
        <f>FinalAllocation[[#This Row],[LEA/District]]</f>
        <v>6640   FUTURE SCHOOL OF FORT SMITH</v>
      </c>
      <c r="T224"/>
    </row>
    <row r="225" spans="1:20" ht="15.5" x14ac:dyDescent="0.35">
      <c r="A225" s="42" t="s">
        <v>538</v>
      </c>
      <c r="B225" s="51" t="s">
        <v>539</v>
      </c>
      <c r="C225" s="33">
        <v>250</v>
      </c>
      <c r="D225" s="52">
        <v>0</v>
      </c>
      <c r="E225" s="52">
        <v>0</v>
      </c>
      <c r="F225" s="47" t="str">
        <f t="shared" si="4"/>
        <v>Not Required</v>
      </c>
      <c r="G225" s="48">
        <f>FinalAllocation[[#This Row],[Required CCEIS Carryover (267)]]+FinalAllocation[[#This Row],[Required CCEIS Current FY (269)]]</f>
        <v>0</v>
      </c>
      <c r="H225" s="52">
        <v>0</v>
      </c>
      <c r="I225" s="22">
        <v>0</v>
      </c>
      <c r="J225" s="46">
        <f>FinalAllocation[[#This Row],[Required PSPS Carryover (266)]]+FinalAllocation[[#This Row],[Required PSPS Current FY (268)]]</f>
        <v>0</v>
      </c>
      <c r="K225" s="53">
        <v>26814.52</v>
      </c>
      <c r="L225" s="22">
        <v>0</v>
      </c>
      <c r="M225" s="53">
        <v>0</v>
      </c>
      <c r="N225" s="53"/>
      <c r="O225" s="42" t="str">
        <f>FinalAllocation[[#This Row],[LEA/District]]</f>
        <v>6641   INSTITUTE FOR CREATIVE ARTS</v>
      </c>
      <c r="T225"/>
    </row>
    <row r="226" spans="1:20" ht="15.5" x14ac:dyDescent="0.35">
      <c r="A226" s="42" t="s">
        <v>470</v>
      </c>
      <c r="B226" s="51" t="s">
        <v>220</v>
      </c>
      <c r="C226" s="33">
        <v>1546151.89</v>
      </c>
      <c r="D226" s="52">
        <v>0</v>
      </c>
      <c r="E226" s="52">
        <v>0</v>
      </c>
      <c r="F226" s="47" t="str">
        <f t="shared" si="4"/>
        <v>Not Required</v>
      </c>
      <c r="G226" s="48">
        <f>FinalAllocation[[#This Row],[Required CCEIS Carryover (267)]]+FinalAllocation[[#This Row],[Required CCEIS Current FY (269)]]</f>
        <v>0</v>
      </c>
      <c r="H226" s="52">
        <v>5183.974135338347</v>
      </c>
      <c r="I226" s="22">
        <v>21841.574817518249</v>
      </c>
      <c r="J226" s="46">
        <f>FinalAllocation[[#This Row],[Required PSPS Carryover (266)]]+FinalAllocation[[#This Row],[Required PSPS Current FY (268)]]</f>
        <v>27025.548952856596</v>
      </c>
      <c r="K226" s="53">
        <v>655217.23</v>
      </c>
      <c r="L226" s="22">
        <v>0</v>
      </c>
      <c r="M226" s="53">
        <v>29400.33</v>
      </c>
      <c r="N226" s="53">
        <v>183523.21</v>
      </c>
      <c r="O226" s="42" t="str">
        <f>FinalAllocation[[#This Row],[LEA/District]]</f>
        <v>6701   DEQUEEN</v>
      </c>
      <c r="T226"/>
    </row>
    <row r="227" spans="1:20" ht="15.5" x14ac:dyDescent="0.35">
      <c r="A227" s="42" t="s">
        <v>471</v>
      </c>
      <c r="B227" s="51" t="s">
        <v>221</v>
      </c>
      <c r="C227" s="33">
        <v>445599.34</v>
      </c>
      <c r="D227" s="52">
        <v>0</v>
      </c>
      <c r="E227" s="52">
        <v>0</v>
      </c>
      <c r="F227" s="47" t="str">
        <f t="shared" si="4"/>
        <v>Not Required</v>
      </c>
      <c r="G227" s="48">
        <f>FinalAllocation[[#This Row],[Required CCEIS Carryover (267)]]+FinalAllocation[[#This Row],[Required CCEIS Current FY (269)]]</f>
        <v>0</v>
      </c>
      <c r="H227" s="52">
        <v>0</v>
      </c>
      <c r="I227" s="22">
        <v>0</v>
      </c>
      <c r="J227" s="46">
        <f>FinalAllocation[[#This Row],[Required PSPS Carryover (266)]]+FinalAllocation[[#This Row],[Required PSPS Current FY (268)]]</f>
        <v>0</v>
      </c>
      <c r="K227" s="53">
        <v>188303.61</v>
      </c>
      <c r="L227" s="22">
        <v>0</v>
      </c>
      <c r="M227" s="53">
        <v>5207.1099999999997</v>
      </c>
      <c r="N227" s="53">
        <v>47119.69</v>
      </c>
      <c r="O227" s="42" t="str">
        <f>FinalAllocation[[#This Row],[LEA/District]]</f>
        <v>6703   HORATIO</v>
      </c>
      <c r="T227"/>
    </row>
    <row r="228" spans="1:20" ht="15.5" x14ac:dyDescent="0.35">
      <c r="A228" s="42" t="s">
        <v>472</v>
      </c>
      <c r="B228" s="51" t="s">
        <v>222</v>
      </c>
      <c r="C228" s="33">
        <v>1045806.15</v>
      </c>
      <c r="D228" s="52">
        <v>0</v>
      </c>
      <c r="E228" s="52">
        <v>0</v>
      </c>
      <c r="F228" s="47" t="str">
        <f t="shared" si="4"/>
        <v>Not Required</v>
      </c>
      <c r="G228" s="48">
        <f>FinalAllocation[[#This Row],[Required CCEIS Carryover (267)]]+FinalAllocation[[#This Row],[Required CCEIS Current FY (269)]]</f>
        <v>0</v>
      </c>
      <c r="H228" s="52">
        <v>7946.3573394495415</v>
      </c>
      <c r="I228" s="22">
        <v>0</v>
      </c>
      <c r="J228" s="46">
        <f>FinalAllocation[[#This Row],[Required PSPS Carryover (266)]]+FinalAllocation[[#This Row],[Required PSPS Current FY (268)]]</f>
        <v>7946.3573394495415</v>
      </c>
      <c r="K228" s="53">
        <v>371361.88</v>
      </c>
      <c r="L228" s="22">
        <v>0</v>
      </c>
      <c r="M228" s="53">
        <v>36857.49</v>
      </c>
      <c r="N228" s="53">
        <v>147838.14000000001</v>
      </c>
      <c r="O228" s="42" t="str">
        <f>FinalAllocation[[#This Row],[LEA/District]]</f>
        <v>6802   CAVE CITY</v>
      </c>
      <c r="T228"/>
    </row>
    <row r="229" spans="1:20" ht="15.5" x14ac:dyDescent="0.35">
      <c r="A229" s="42" t="s">
        <v>473</v>
      </c>
      <c r="B229" s="51" t="s">
        <v>223</v>
      </c>
      <c r="C229" s="33">
        <v>1526361.15</v>
      </c>
      <c r="D229" s="52">
        <v>0</v>
      </c>
      <c r="E229" s="52">
        <v>0</v>
      </c>
      <c r="F229" s="47" t="str">
        <f t="shared" si="4"/>
        <v>Not Required</v>
      </c>
      <c r="G229" s="48">
        <f>FinalAllocation[[#This Row],[Required CCEIS Carryover (267)]]+FinalAllocation[[#This Row],[Required CCEIS Current FY (269)]]</f>
        <v>0</v>
      </c>
      <c r="H229" s="52">
        <v>0</v>
      </c>
      <c r="I229" s="22">
        <v>0</v>
      </c>
      <c r="J229" s="46">
        <f>FinalAllocation[[#This Row],[Required PSPS Carryover (266)]]+FinalAllocation[[#This Row],[Required PSPS Current FY (268)]]</f>
        <v>0</v>
      </c>
      <c r="K229" s="53">
        <v>499691.91000000003</v>
      </c>
      <c r="L229" s="22">
        <v>0</v>
      </c>
      <c r="M229" s="53">
        <v>20442.87</v>
      </c>
      <c r="N229" s="53">
        <v>188621.08</v>
      </c>
      <c r="O229" s="42" t="str">
        <f>FinalAllocation[[#This Row],[LEA/District]]</f>
        <v>6804   HIGHLAND</v>
      </c>
      <c r="T229"/>
    </row>
    <row r="230" spans="1:20" ht="15.5" x14ac:dyDescent="0.35">
      <c r="A230" s="42" t="s">
        <v>474</v>
      </c>
      <c r="B230" s="51" t="s">
        <v>224</v>
      </c>
      <c r="C230" s="33">
        <v>1434027.17</v>
      </c>
      <c r="D230" s="52">
        <v>0</v>
      </c>
      <c r="E230" s="52">
        <v>0</v>
      </c>
      <c r="F230" s="47" t="str">
        <f t="shared" si="4"/>
        <v>Not Required</v>
      </c>
      <c r="G230" s="48">
        <f>FinalAllocation[[#This Row],[Required CCEIS Carryover (267)]]+FinalAllocation[[#This Row],[Required CCEIS Current FY (269)]]</f>
        <v>0</v>
      </c>
      <c r="H230" s="52">
        <v>1834.1171428571429</v>
      </c>
      <c r="I230" s="22">
        <v>0</v>
      </c>
      <c r="J230" s="46">
        <f>FinalAllocation[[#This Row],[Required PSPS Carryover (266)]]+FinalAllocation[[#This Row],[Required PSPS Current FY (268)]]</f>
        <v>1834.1171428571429</v>
      </c>
      <c r="K230" s="53">
        <v>441325.71</v>
      </c>
      <c r="L230" s="22">
        <v>0</v>
      </c>
      <c r="M230" s="53">
        <v>36768.300000000003</v>
      </c>
      <c r="N230" s="53">
        <v>152936.05000000002</v>
      </c>
      <c r="O230" s="42" t="str">
        <f>FinalAllocation[[#This Row],[LEA/District]]</f>
        <v>6901   MOUNTAIN VIEW</v>
      </c>
      <c r="T230"/>
    </row>
    <row r="231" spans="1:20" ht="15.5" x14ac:dyDescent="0.35">
      <c r="A231" s="42" t="s">
        <v>475</v>
      </c>
      <c r="B231" s="51" t="s">
        <v>225</v>
      </c>
      <c r="C231" s="33">
        <v>2822337.74</v>
      </c>
      <c r="D231" s="52">
        <v>113998.86</v>
      </c>
      <c r="E231" s="52">
        <v>0</v>
      </c>
      <c r="F231" s="47" t="str">
        <f t="shared" si="4"/>
        <v>Required</v>
      </c>
      <c r="G231" s="48">
        <f>FinalAllocation[[#This Row],[Required CCEIS Carryover (267)]]+FinalAllocation[[#This Row],[Required CCEIS Current FY (269)]]</f>
        <v>113998.86</v>
      </c>
      <c r="H231" s="52">
        <v>2753.1864150943397</v>
      </c>
      <c r="I231" s="22">
        <v>2366.1520089285718</v>
      </c>
      <c r="J231" s="46">
        <f>FinalAllocation[[#This Row],[Required PSPS Carryover (266)]]+FinalAllocation[[#This Row],[Required PSPS Current FY (268)]]</f>
        <v>5119.3384240229116</v>
      </c>
      <c r="K231" s="53">
        <v>1412917.97</v>
      </c>
      <c r="L231" s="22">
        <v>0</v>
      </c>
      <c r="M231" s="53">
        <v>50085.07</v>
      </c>
      <c r="N231" s="53">
        <v>202289.86000000002</v>
      </c>
      <c r="O231" s="42" t="str">
        <f>FinalAllocation[[#This Row],[LEA/District]]</f>
        <v>7001   EL DORADO</v>
      </c>
      <c r="T231"/>
    </row>
    <row r="232" spans="1:20" ht="15.5" x14ac:dyDescent="0.35">
      <c r="A232" s="42" t="s">
        <v>476</v>
      </c>
      <c r="B232" s="51" t="s">
        <v>226</v>
      </c>
      <c r="C232" s="33">
        <v>358925.55</v>
      </c>
      <c r="D232" s="52">
        <v>0</v>
      </c>
      <c r="E232" s="52">
        <v>0</v>
      </c>
      <c r="F232" s="47" t="str">
        <f t="shared" si="4"/>
        <v>Not Required</v>
      </c>
      <c r="G232" s="48">
        <f>FinalAllocation[[#This Row],[Required CCEIS Carryover (267)]]+FinalAllocation[[#This Row],[Required CCEIS Current FY (269)]]</f>
        <v>0</v>
      </c>
      <c r="H232" s="52">
        <v>0</v>
      </c>
      <c r="I232" s="22">
        <v>0</v>
      </c>
      <c r="J232" s="46">
        <f>FinalAllocation[[#This Row],[Required PSPS Carryover (266)]]+FinalAllocation[[#This Row],[Required PSPS Current FY (268)]]</f>
        <v>0</v>
      </c>
      <c r="K232" s="53">
        <v>221281.41999999998</v>
      </c>
      <c r="L232" s="22">
        <v>0</v>
      </c>
      <c r="M232" s="53">
        <v>27370.79</v>
      </c>
      <c r="N232" s="53">
        <v>23211.82</v>
      </c>
      <c r="O232" s="42" t="str">
        <f>FinalAllocation[[#This Row],[LEA/District]]</f>
        <v>7003   JUNCTION CITY</v>
      </c>
      <c r="T232"/>
    </row>
    <row r="233" spans="1:20" ht="15.5" x14ac:dyDescent="0.35">
      <c r="A233" s="42" t="s">
        <v>477</v>
      </c>
      <c r="B233" s="51" t="s">
        <v>227</v>
      </c>
      <c r="C233" s="33">
        <v>369885.78</v>
      </c>
      <c r="D233" s="52">
        <v>0</v>
      </c>
      <c r="E233" s="52">
        <v>0</v>
      </c>
      <c r="F233" s="47" t="str">
        <f t="shared" si="4"/>
        <v>Not Required</v>
      </c>
      <c r="G233" s="48">
        <f>FinalAllocation[[#This Row],[Required CCEIS Carryover (267)]]+FinalAllocation[[#This Row],[Required CCEIS Current FY (269)]]</f>
        <v>0</v>
      </c>
      <c r="H233" s="52">
        <v>0</v>
      </c>
      <c r="I233" s="22">
        <v>0</v>
      </c>
      <c r="J233" s="46">
        <f>FinalAllocation[[#This Row],[Required PSPS Carryover (266)]]+FinalAllocation[[#This Row],[Required PSPS Current FY (268)]]</f>
        <v>0</v>
      </c>
      <c r="K233" s="53">
        <v>179235.12000000002</v>
      </c>
      <c r="L233" s="22">
        <v>0</v>
      </c>
      <c r="M233" s="53">
        <v>8547.42</v>
      </c>
      <c r="N233" s="53">
        <v>33026.67</v>
      </c>
      <c r="O233" s="42" t="str">
        <f>FinalAllocation[[#This Row],[LEA/District]]</f>
        <v>7007   PARKERS CHAPEL</v>
      </c>
      <c r="T233"/>
    </row>
    <row r="234" spans="1:20" ht="15.5" x14ac:dyDescent="0.35">
      <c r="A234" s="42" t="s">
        <v>478</v>
      </c>
      <c r="B234" s="54" t="s">
        <v>228</v>
      </c>
      <c r="C234" s="33">
        <v>491826.06</v>
      </c>
      <c r="D234" s="52">
        <v>0</v>
      </c>
      <c r="E234" s="52">
        <v>0</v>
      </c>
      <c r="F234" s="47" t="str">
        <f t="shared" si="4"/>
        <v>Not Required</v>
      </c>
      <c r="G234" s="48">
        <f>FinalAllocation[[#This Row],[Required CCEIS Carryover (267)]]+FinalAllocation[[#This Row],[Required CCEIS Current FY (269)]]</f>
        <v>0</v>
      </c>
      <c r="H234" s="52">
        <v>0</v>
      </c>
      <c r="I234" s="22">
        <v>0</v>
      </c>
      <c r="J234" s="46">
        <f>FinalAllocation[[#This Row],[Required PSPS Carryover (266)]]+FinalAllocation[[#This Row],[Required PSPS Current FY (268)]]</f>
        <v>0</v>
      </c>
      <c r="K234" s="53">
        <v>335038.74</v>
      </c>
      <c r="L234" s="22">
        <v>0</v>
      </c>
      <c r="M234" s="53">
        <v>17026.89</v>
      </c>
      <c r="N234" s="53">
        <v>82479.02</v>
      </c>
      <c r="O234" s="42" t="str">
        <f>FinalAllocation[[#This Row],[LEA/District]]</f>
        <v>7008   SMACKOVER NORPHLET</v>
      </c>
      <c r="T234"/>
    </row>
    <row r="235" spans="1:20" ht="15.5" x14ac:dyDescent="0.35">
      <c r="A235" s="42" t="s">
        <v>479</v>
      </c>
      <c r="B235" s="54" t="s">
        <v>229</v>
      </c>
      <c r="C235" s="33">
        <v>304904.78000000003</v>
      </c>
      <c r="D235" s="52">
        <v>0</v>
      </c>
      <c r="E235" s="52">
        <v>0</v>
      </c>
      <c r="F235" s="47" t="str">
        <f t="shared" si="4"/>
        <v>Not Required</v>
      </c>
      <c r="G235" s="48">
        <f>FinalAllocation[[#This Row],[Required CCEIS Carryover (267)]]+FinalAllocation[[#This Row],[Required CCEIS Current FY (269)]]</f>
        <v>0</v>
      </c>
      <c r="H235" s="52">
        <v>0</v>
      </c>
      <c r="I235" s="22">
        <v>0</v>
      </c>
      <c r="J235" s="46">
        <f>FinalAllocation[[#This Row],[Required PSPS Carryover (266)]]+FinalAllocation[[#This Row],[Required PSPS Current FY (268)]]</f>
        <v>0</v>
      </c>
      <c r="K235" s="53">
        <v>113108.99</v>
      </c>
      <c r="L235" s="22">
        <v>0</v>
      </c>
      <c r="M235" s="53">
        <v>10569.69</v>
      </c>
      <c r="N235" s="53">
        <v>15644.62</v>
      </c>
      <c r="O235" s="42" t="str">
        <f>FinalAllocation[[#This Row],[LEA/District]]</f>
        <v>7009   STRONG-HUTTIG</v>
      </c>
      <c r="T235"/>
    </row>
    <row r="236" spans="1:20" ht="15.5" x14ac:dyDescent="0.35">
      <c r="A236" s="42" t="s">
        <v>480</v>
      </c>
      <c r="B236" s="51" t="s">
        <v>230</v>
      </c>
      <c r="C236" s="33">
        <v>1262566.71</v>
      </c>
      <c r="D236" s="52">
        <v>0</v>
      </c>
      <c r="E236" s="52">
        <v>0</v>
      </c>
      <c r="F236" s="47" t="str">
        <f t="shared" si="4"/>
        <v>Not Required</v>
      </c>
      <c r="G236" s="48">
        <f>FinalAllocation[[#This Row],[Required CCEIS Carryover (267)]]+FinalAllocation[[#This Row],[Required CCEIS Current FY (269)]]</f>
        <v>0</v>
      </c>
      <c r="H236" s="52">
        <v>3281.4384331797237</v>
      </c>
      <c r="I236" s="22">
        <v>3044.745024630542</v>
      </c>
      <c r="J236" s="46">
        <f>FinalAllocation[[#This Row],[Required PSPS Carryover (266)]]+FinalAllocation[[#This Row],[Required PSPS Current FY (268)]]</f>
        <v>6326.1834578102662</v>
      </c>
      <c r="K236" s="53">
        <v>417645.75</v>
      </c>
      <c r="L236" s="22">
        <v>0</v>
      </c>
      <c r="M236" s="53">
        <v>20039.34</v>
      </c>
      <c r="N236" s="53">
        <v>78167.289999999994</v>
      </c>
      <c r="O236" s="42" t="str">
        <f>FinalAllocation[[#This Row],[LEA/District]]</f>
        <v>7102   CLINTON</v>
      </c>
      <c r="T236"/>
    </row>
    <row r="237" spans="1:20" ht="15.5" x14ac:dyDescent="0.35">
      <c r="A237" s="42" t="s">
        <v>481</v>
      </c>
      <c r="B237" s="54" t="s">
        <v>231</v>
      </c>
      <c r="C237" s="33">
        <v>462842.18</v>
      </c>
      <c r="D237" s="52">
        <v>0</v>
      </c>
      <c r="E237" s="52">
        <v>0</v>
      </c>
      <c r="F237" s="47" t="str">
        <f t="shared" si="4"/>
        <v>Not Required</v>
      </c>
      <c r="G237" s="48">
        <f>FinalAllocation[[#This Row],[Required CCEIS Carryover (267)]]+FinalAllocation[[#This Row],[Required CCEIS Current FY (269)]]</f>
        <v>0</v>
      </c>
      <c r="H237" s="52">
        <v>0</v>
      </c>
      <c r="I237" s="22">
        <v>1811.9069090909093</v>
      </c>
      <c r="J237" s="46">
        <f>FinalAllocation[[#This Row],[Required PSPS Carryover (266)]]+FinalAllocation[[#This Row],[Required PSPS Current FY (268)]]</f>
        <v>1811.9069090909093</v>
      </c>
      <c r="K237" s="53">
        <v>121167.46</v>
      </c>
      <c r="L237" s="22">
        <v>0</v>
      </c>
      <c r="M237" s="53">
        <v>7081.62</v>
      </c>
      <c r="N237" s="53">
        <v>37384.35</v>
      </c>
      <c r="O237" s="42" t="str">
        <f>FinalAllocation[[#This Row],[LEA/District]]</f>
        <v>7104   SHIRLEY</v>
      </c>
      <c r="T237"/>
    </row>
    <row r="238" spans="1:20" ht="15.5" x14ac:dyDescent="0.35">
      <c r="A238" s="42" t="s">
        <v>482</v>
      </c>
      <c r="B238" s="54" t="s">
        <v>232</v>
      </c>
      <c r="C238" s="33">
        <v>570055.34</v>
      </c>
      <c r="D238" s="52">
        <v>0</v>
      </c>
      <c r="E238" s="52">
        <v>0</v>
      </c>
      <c r="F238" s="47" t="str">
        <f t="shared" si="4"/>
        <v>Not Required</v>
      </c>
      <c r="G238" s="48">
        <f>FinalAllocation[[#This Row],[Required CCEIS Carryover (267)]]+FinalAllocation[[#This Row],[Required CCEIS Current FY (269)]]</f>
        <v>0</v>
      </c>
      <c r="H238" s="52">
        <v>0</v>
      </c>
      <c r="I238" s="22">
        <v>0</v>
      </c>
      <c r="J238" s="46">
        <f>FinalAllocation[[#This Row],[Required PSPS Carryover (266)]]+FinalAllocation[[#This Row],[Required PSPS Current FY (268)]]</f>
        <v>0</v>
      </c>
      <c r="K238" s="53">
        <v>191829.09999999998</v>
      </c>
      <c r="L238" s="22">
        <v>0</v>
      </c>
      <c r="M238" s="53">
        <v>4373.87</v>
      </c>
      <c r="N238" s="53">
        <v>25489.33</v>
      </c>
      <c r="O238" s="42" t="str">
        <f>FinalAllocation[[#This Row],[LEA/District]]</f>
        <v>7105   SOUTH SIDE (VAN BUREN COUNTY)</v>
      </c>
      <c r="T238"/>
    </row>
    <row r="239" spans="1:20" ht="15.5" x14ac:dyDescent="0.35">
      <c r="A239" s="42" t="s">
        <v>483</v>
      </c>
      <c r="B239" s="51" t="s">
        <v>233</v>
      </c>
      <c r="C239" s="33">
        <v>996746.61</v>
      </c>
      <c r="D239" s="52">
        <v>0</v>
      </c>
      <c r="E239" s="52">
        <v>0</v>
      </c>
      <c r="F239" s="47" t="str">
        <f t="shared" si="4"/>
        <v>Not Required</v>
      </c>
      <c r="G239" s="48">
        <f>FinalAllocation[[#This Row],[Required CCEIS Carryover (267)]]+FinalAllocation[[#This Row],[Required CCEIS Current FY (269)]]</f>
        <v>0</v>
      </c>
      <c r="H239" s="52">
        <v>0</v>
      </c>
      <c r="I239" s="22">
        <v>0</v>
      </c>
      <c r="J239" s="46">
        <f>FinalAllocation[[#This Row],[Required PSPS Carryover (266)]]+FinalAllocation[[#This Row],[Required PSPS Current FY (268)]]</f>
        <v>0</v>
      </c>
      <c r="K239" s="53">
        <v>315797.75</v>
      </c>
      <c r="L239" s="22">
        <v>0</v>
      </c>
      <c r="M239" s="53">
        <v>16706.37</v>
      </c>
      <c r="N239" s="53">
        <v>55347.69</v>
      </c>
      <c r="O239" s="42" t="str">
        <f>FinalAllocation[[#This Row],[LEA/District]]</f>
        <v>7201   ELKINS</v>
      </c>
      <c r="T239"/>
    </row>
    <row r="240" spans="1:20" ht="15.5" x14ac:dyDescent="0.35">
      <c r="A240" s="42" t="s">
        <v>484</v>
      </c>
      <c r="B240" s="51" t="s">
        <v>234</v>
      </c>
      <c r="C240" s="33">
        <v>1728210.81</v>
      </c>
      <c r="D240" s="52">
        <v>9719.6290000000154</v>
      </c>
      <c r="E240" s="52">
        <v>89475.505499999999</v>
      </c>
      <c r="F240" s="47" t="str">
        <f t="shared" si="4"/>
        <v>Required</v>
      </c>
      <c r="G240" s="48">
        <f>FinalAllocation[[#This Row],[Required CCEIS Carryover (267)]]+FinalAllocation[[#This Row],[Required CCEIS Current FY (269)]]</f>
        <v>99195.134500000015</v>
      </c>
      <c r="H240" s="52">
        <v>0</v>
      </c>
      <c r="I240" s="22">
        <v>0</v>
      </c>
      <c r="J240" s="46">
        <f>FinalAllocation[[#This Row],[Required PSPS Carryover (266)]]+FinalAllocation[[#This Row],[Required PSPS Current FY (268)]]</f>
        <v>0</v>
      </c>
      <c r="K240" s="53">
        <v>680094.99</v>
      </c>
      <c r="L240" s="22">
        <v>0</v>
      </c>
      <c r="M240" s="53">
        <v>15129.68</v>
      </c>
      <c r="N240" s="53">
        <v>69670.850000000006</v>
      </c>
      <c r="O240" s="42" t="str">
        <f>FinalAllocation[[#This Row],[LEA/District]]</f>
        <v>7202   FARMINGTON</v>
      </c>
      <c r="T240"/>
    </row>
    <row r="241" spans="1:20" ht="15.5" x14ac:dyDescent="0.35">
      <c r="A241" s="59" t="s">
        <v>485</v>
      </c>
      <c r="B241" s="60" t="s">
        <v>235</v>
      </c>
      <c r="C241" s="33">
        <v>14203021.23</v>
      </c>
      <c r="D241" s="52">
        <v>0</v>
      </c>
      <c r="E241" s="52">
        <v>372778.70099999994</v>
      </c>
      <c r="F241" s="47" t="str">
        <f t="shared" si="4"/>
        <v>Required</v>
      </c>
      <c r="G241" s="48">
        <f>FinalAllocation[[#This Row],[Required CCEIS Carryover (267)]]+FinalAllocation[[#This Row],[Required CCEIS Current FY (269)]]</f>
        <v>372778.70099999994</v>
      </c>
      <c r="H241" s="52">
        <v>2526.8969772256823</v>
      </c>
      <c r="I241" s="22">
        <v>130171.84834123224</v>
      </c>
      <c r="J241" s="46">
        <f>FinalAllocation[[#This Row],[Required PSPS Carryover (266)]]+FinalAllocation[[#This Row],[Required PSPS Current FY (268)]]</f>
        <v>132698.74531845792</v>
      </c>
      <c r="K241" s="53">
        <v>2684710.3200000003</v>
      </c>
      <c r="L241" s="22">
        <v>0</v>
      </c>
      <c r="M241" s="53">
        <v>81893.59</v>
      </c>
      <c r="N241" s="53">
        <v>360249.27</v>
      </c>
      <c r="O241" s="42" t="str">
        <f>FinalAllocation[[#This Row],[LEA/District]]</f>
        <v>7203   FAYETTEVILLE</v>
      </c>
      <c r="T241"/>
    </row>
    <row r="242" spans="1:20" ht="15.5" x14ac:dyDescent="0.35">
      <c r="A242" s="42" t="s">
        <v>486</v>
      </c>
      <c r="B242" s="51" t="s">
        <v>236</v>
      </c>
      <c r="C242" s="33">
        <v>501157.53</v>
      </c>
      <c r="D242" s="52">
        <v>0</v>
      </c>
      <c r="E242" s="52">
        <v>0</v>
      </c>
      <c r="F242" s="47" t="str">
        <f t="shared" si="4"/>
        <v>Not Required</v>
      </c>
      <c r="G242" s="48">
        <f>FinalAllocation[[#This Row],[Required CCEIS Carryover (267)]]+FinalAllocation[[#This Row],[Required CCEIS Current FY (269)]]</f>
        <v>0</v>
      </c>
      <c r="H242" s="52">
        <v>0</v>
      </c>
      <c r="I242" s="22">
        <v>0</v>
      </c>
      <c r="J242" s="46">
        <f>FinalAllocation[[#This Row],[Required PSPS Carryover (266)]]+FinalAllocation[[#This Row],[Required PSPS Current FY (268)]]</f>
        <v>0</v>
      </c>
      <c r="K242" s="53">
        <v>263481.09999999998</v>
      </c>
      <c r="L242" s="22">
        <v>0</v>
      </c>
      <c r="M242" s="53">
        <v>15934.600000000002</v>
      </c>
      <c r="N242" s="53">
        <v>22940.75</v>
      </c>
      <c r="O242" s="42" t="str">
        <f>FinalAllocation[[#This Row],[LEA/District]]</f>
        <v>7204   GREENLAND</v>
      </c>
      <c r="T242"/>
    </row>
    <row r="243" spans="1:20" ht="15.5" x14ac:dyDescent="0.35">
      <c r="A243" s="42" t="s">
        <v>487</v>
      </c>
      <c r="B243" s="54" t="s">
        <v>237</v>
      </c>
      <c r="C243" s="33">
        <v>1140085.3700000001</v>
      </c>
      <c r="D243" s="52">
        <v>0</v>
      </c>
      <c r="E243" s="52">
        <v>0</v>
      </c>
      <c r="F243" s="47" t="str">
        <f t="shared" si="4"/>
        <v>Not Required</v>
      </c>
      <c r="G243" s="48">
        <f>FinalAllocation[[#This Row],[Required CCEIS Carryover (267)]]+FinalAllocation[[#This Row],[Required CCEIS Current FY (269)]]</f>
        <v>0</v>
      </c>
      <c r="H243" s="52">
        <v>0</v>
      </c>
      <c r="I243" s="22">
        <v>0</v>
      </c>
      <c r="J243" s="46">
        <f>FinalAllocation[[#This Row],[Required PSPS Carryover (266)]]+FinalAllocation[[#This Row],[Required PSPS Current FY (268)]]</f>
        <v>0</v>
      </c>
      <c r="K243" s="53">
        <v>295004.89999999997</v>
      </c>
      <c r="L243" s="22">
        <v>0</v>
      </c>
      <c r="M243" s="53">
        <v>13294.73</v>
      </c>
      <c r="N243" s="53">
        <v>46591.39</v>
      </c>
      <c r="O243" s="42" t="str">
        <f>FinalAllocation[[#This Row],[LEA/District]]</f>
        <v>7205   LINCOLN</v>
      </c>
      <c r="T243"/>
    </row>
    <row r="244" spans="1:20" ht="15.5" x14ac:dyDescent="0.35">
      <c r="A244" s="42" t="s">
        <v>488</v>
      </c>
      <c r="B244" s="51" t="s">
        <v>238</v>
      </c>
      <c r="C244" s="33">
        <v>1277789.81</v>
      </c>
      <c r="D244" s="52">
        <v>0</v>
      </c>
      <c r="E244" s="52">
        <v>0</v>
      </c>
      <c r="F244" s="47" t="str">
        <f t="shared" si="4"/>
        <v>Not Required</v>
      </c>
      <c r="G244" s="48">
        <f>FinalAllocation[[#This Row],[Required CCEIS Carryover (267)]]+FinalAllocation[[#This Row],[Required CCEIS Current FY (269)]]</f>
        <v>0</v>
      </c>
      <c r="H244" s="52">
        <v>0</v>
      </c>
      <c r="I244" s="22">
        <v>1433.3423606557376</v>
      </c>
      <c r="J244" s="46">
        <f>FinalAllocation[[#This Row],[Required PSPS Carryover (266)]]+FinalAllocation[[#This Row],[Required PSPS Current FY (268)]]</f>
        <v>1433.3423606557376</v>
      </c>
      <c r="K244" s="53">
        <v>510473.37</v>
      </c>
      <c r="L244" s="22">
        <v>0</v>
      </c>
      <c r="M244" s="53">
        <v>12488.46</v>
      </c>
      <c r="N244" s="53">
        <v>86663.74</v>
      </c>
      <c r="O244" s="42" t="str">
        <f>FinalAllocation[[#This Row],[LEA/District]]</f>
        <v>7206   PRARIE GROVE</v>
      </c>
      <c r="T244"/>
    </row>
    <row r="245" spans="1:20" ht="15.5" x14ac:dyDescent="0.35">
      <c r="A245" s="42" t="s">
        <v>489</v>
      </c>
      <c r="B245" s="54" t="s">
        <v>239</v>
      </c>
      <c r="C245" s="33">
        <v>19140018.32</v>
      </c>
      <c r="D245" s="52">
        <v>0</v>
      </c>
      <c r="E245" s="52">
        <v>0</v>
      </c>
      <c r="F245" s="47" t="str">
        <f t="shared" si="4"/>
        <v>Not Required</v>
      </c>
      <c r="G245" s="48">
        <f>FinalAllocation[[#This Row],[Required CCEIS Carryover (267)]]+FinalAllocation[[#This Row],[Required CCEIS Current FY (269)]]</f>
        <v>0</v>
      </c>
      <c r="H245" s="52">
        <v>14584.942012779546</v>
      </c>
      <c r="I245" s="22">
        <v>94069.152569169964</v>
      </c>
      <c r="J245" s="46">
        <f>FinalAllocation[[#This Row],[Required PSPS Carryover (266)]]+FinalAllocation[[#This Row],[Required PSPS Current FY (268)]]</f>
        <v>108654.09458194951</v>
      </c>
      <c r="K245" s="53">
        <v>5262962.0599999996</v>
      </c>
      <c r="L245" s="22">
        <v>0</v>
      </c>
      <c r="M245" s="53">
        <v>152114</v>
      </c>
      <c r="N245" s="53">
        <v>712002.11</v>
      </c>
      <c r="O245" s="42" t="str">
        <f>FinalAllocation[[#This Row],[LEA/District]]</f>
        <v>7207   SPRINGDALE</v>
      </c>
      <c r="T245"/>
    </row>
    <row r="246" spans="1:20" ht="15.5" x14ac:dyDescent="0.35">
      <c r="A246" s="42" t="s">
        <v>490</v>
      </c>
      <c r="B246" s="54" t="s">
        <v>240</v>
      </c>
      <c r="C246" s="33">
        <v>706206.7</v>
      </c>
      <c r="D246" s="52">
        <v>3663.1789999999964</v>
      </c>
      <c r="E246" s="52">
        <v>29560.390500000001</v>
      </c>
      <c r="F246" s="47" t="str">
        <f t="shared" si="4"/>
        <v>Required</v>
      </c>
      <c r="G246" s="48">
        <f>FinalAllocation[[#This Row],[Required CCEIS Carryover (267)]]+FinalAllocation[[#This Row],[Required CCEIS Current FY (269)]]</f>
        <v>33223.569499999998</v>
      </c>
      <c r="H246" s="52">
        <v>0</v>
      </c>
      <c r="I246" s="22">
        <v>0</v>
      </c>
      <c r="J246" s="46">
        <f>FinalAllocation[[#This Row],[Required PSPS Carryover (266)]]+FinalAllocation[[#This Row],[Required PSPS Current FY (268)]]</f>
        <v>0</v>
      </c>
      <c r="K246" s="53">
        <v>198319.22</v>
      </c>
      <c r="L246" s="22">
        <v>0</v>
      </c>
      <c r="M246" s="53">
        <v>5518.9000000000005</v>
      </c>
      <c r="N246" s="53">
        <v>32286.49</v>
      </c>
      <c r="O246" s="42" t="str">
        <f>FinalAllocation[[#This Row],[LEA/District]]</f>
        <v>7208   WEST FORK</v>
      </c>
      <c r="T246"/>
    </row>
    <row r="247" spans="1:20" ht="15.5" x14ac:dyDescent="0.35">
      <c r="A247" s="42" t="s">
        <v>491</v>
      </c>
      <c r="B247" s="54" t="s">
        <v>241</v>
      </c>
      <c r="C247" s="33">
        <v>241290.44</v>
      </c>
      <c r="D247" s="52">
        <v>37921.133999999998</v>
      </c>
      <c r="E247" s="52">
        <v>0</v>
      </c>
      <c r="F247" s="47" t="str">
        <f t="shared" si="4"/>
        <v>Required</v>
      </c>
      <c r="G247" s="48">
        <f>FinalAllocation[[#This Row],[Required CCEIS Carryover (267)]]+FinalAllocation[[#This Row],[Required CCEIS Current FY (269)]]</f>
        <v>37921.133999999998</v>
      </c>
      <c r="H247" s="52">
        <v>0</v>
      </c>
      <c r="I247" s="22">
        <v>0</v>
      </c>
      <c r="J247" s="46">
        <f>FinalAllocation[[#This Row],[Required PSPS Carryover (266)]]+FinalAllocation[[#This Row],[Required PSPS Current FY (268)]]</f>
        <v>0</v>
      </c>
      <c r="K247" s="53">
        <v>286206.46999999997</v>
      </c>
      <c r="L247" s="22"/>
      <c r="M247" s="53"/>
      <c r="N247" s="53"/>
      <c r="O247" s="42" t="str">
        <f>FinalAllocation[[#This Row],[LEA/District]]</f>
        <v>7240   HAAS HALL ACADEMY - FAYETTEVILLE</v>
      </c>
      <c r="T247"/>
    </row>
    <row r="248" spans="1:20" ht="15.5" x14ac:dyDescent="0.35">
      <c r="A248" s="42" t="s">
        <v>492</v>
      </c>
      <c r="B248" s="51" t="s">
        <v>242</v>
      </c>
      <c r="C248" s="33">
        <v>685618.8</v>
      </c>
      <c r="D248" s="52">
        <v>0</v>
      </c>
      <c r="E248" s="52">
        <v>0</v>
      </c>
      <c r="F248" s="47" t="str">
        <f t="shared" si="4"/>
        <v>Not Required</v>
      </c>
      <c r="G248" s="48">
        <f>FinalAllocation[[#This Row],[Required CCEIS Carryover (267)]]+FinalAllocation[[#This Row],[Required CCEIS Current FY (269)]]</f>
        <v>0</v>
      </c>
      <c r="H248" s="52">
        <v>1574.6487019230769</v>
      </c>
      <c r="I248" s="22">
        <v>0</v>
      </c>
      <c r="J248" s="46">
        <f>FinalAllocation[[#This Row],[Required PSPS Carryover (266)]]+FinalAllocation[[#This Row],[Required PSPS Current FY (268)]]</f>
        <v>1574.6487019230769</v>
      </c>
      <c r="K248" s="53">
        <v>492883.19999999995</v>
      </c>
      <c r="L248" s="22">
        <v>0</v>
      </c>
      <c r="M248" s="53">
        <v>13889.87</v>
      </c>
      <c r="N248" s="53">
        <v>59475.11</v>
      </c>
      <c r="O248" s="42" t="str">
        <f>FinalAllocation[[#This Row],[LEA/District]]</f>
        <v>7301   BALD KNOB</v>
      </c>
      <c r="T248"/>
    </row>
    <row r="249" spans="1:20" ht="15.5" x14ac:dyDescent="0.35">
      <c r="A249" s="42" t="s">
        <v>494</v>
      </c>
      <c r="B249" s="54" t="s">
        <v>243</v>
      </c>
      <c r="C249" s="33">
        <v>2936517.27</v>
      </c>
      <c r="D249" s="52">
        <v>0</v>
      </c>
      <c r="E249" s="52">
        <v>0</v>
      </c>
      <c r="F249" s="47" t="str">
        <f t="shared" si="4"/>
        <v>Not Required</v>
      </c>
      <c r="G249" s="48">
        <f>FinalAllocation[[#This Row],[Required CCEIS Carryover (267)]]+FinalAllocation[[#This Row],[Required CCEIS Current FY (269)]]</f>
        <v>0</v>
      </c>
      <c r="H249" s="52">
        <v>0</v>
      </c>
      <c r="I249" s="22">
        <v>3312.0539826839827</v>
      </c>
      <c r="J249" s="46">
        <f>FinalAllocation[[#This Row],[Required PSPS Carryover (266)]]+FinalAllocation[[#This Row],[Required PSPS Current FY (268)]]</f>
        <v>3312.0539826839827</v>
      </c>
      <c r="K249" s="53">
        <v>797392.46</v>
      </c>
      <c r="L249" s="22">
        <v>0</v>
      </c>
      <c r="M249" s="53">
        <v>30514.16</v>
      </c>
      <c r="N249" s="53">
        <v>101957.34</v>
      </c>
      <c r="O249" s="42" t="str">
        <f>FinalAllocation[[#This Row],[LEA/District]]</f>
        <v>7302   BEEBE</v>
      </c>
      <c r="T249"/>
    </row>
    <row r="250" spans="1:20" ht="15.5" x14ac:dyDescent="0.35">
      <c r="A250" s="42" t="s">
        <v>493</v>
      </c>
      <c r="B250" s="51" t="s">
        <v>244</v>
      </c>
      <c r="C250" s="33">
        <v>217266.58</v>
      </c>
      <c r="D250" s="52">
        <v>0</v>
      </c>
      <c r="E250" s="52">
        <v>0</v>
      </c>
      <c r="F250" s="47" t="str">
        <f t="shared" si="4"/>
        <v>Not Required</v>
      </c>
      <c r="G250" s="48">
        <f>FinalAllocation[[#This Row],[Required CCEIS Carryover (267)]]+FinalAllocation[[#This Row],[Required CCEIS Current FY (269)]]</f>
        <v>0</v>
      </c>
      <c r="H250" s="52">
        <v>0</v>
      </c>
      <c r="I250" s="22">
        <v>0</v>
      </c>
      <c r="J250" s="46">
        <f>FinalAllocation[[#This Row],[Required PSPS Carryover (266)]]+FinalAllocation[[#This Row],[Required PSPS Current FY (268)]]</f>
        <v>0</v>
      </c>
      <c r="K250" s="53">
        <v>179315.03</v>
      </c>
      <c r="L250" s="22">
        <v>0</v>
      </c>
      <c r="M250" s="53">
        <v>7599.14</v>
      </c>
      <c r="N250" s="53">
        <v>27188.62</v>
      </c>
      <c r="O250" s="42" t="str">
        <f>FinalAllocation[[#This Row],[LEA/District]]</f>
        <v>7303   BRADFORD</v>
      </c>
      <c r="T250"/>
    </row>
    <row r="251" spans="1:20" ht="15.5" x14ac:dyDescent="0.35">
      <c r="A251" s="42" t="s">
        <v>495</v>
      </c>
      <c r="B251" s="54" t="s">
        <v>245</v>
      </c>
      <c r="C251" s="33">
        <v>550643.66</v>
      </c>
      <c r="D251" s="52">
        <v>0</v>
      </c>
      <c r="E251" s="52">
        <v>0</v>
      </c>
      <c r="F251" s="47" t="str">
        <f t="shared" si="4"/>
        <v>Not Required</v>
      </c>
      <c r="G251" s="48">
        <f>FinalAllocation[[#This Row],[Required CCEIS Carryover (267)]]+FinalAllocation[[#This Row],[Required CCEIS Current FY (269)]]</f>
        <v>0</v>
      </c>
      <c r="H251" s="52">
        <v>1703.8861864406781</v>
      </c>
      <c r="I251" s="22">
        <v>1651.2173770491802</v>
      </c>
      <c r="J251" s="46">
        <f>FinalAllocation[[#This Row],[Required PSPS Carryover (266)]]+FinalAllocation[[#This Row],[Required PSPS Current FY (268)]]</f>
        <v>3355.1035634898581</v>
      </c>
      <c r="K251" s="53">
        <v>219176.72999999998</v>
      </c>
      <c r="L251" s="22">
        <v>0</v>
      </c>
      <c r="M251" s="53">
        <v>11440.1</v>
      </c>
      <c r="N251" s="53">
        <v>35685.07</v>
      </c>
      <c r="O251" s="42" t="str">
        <f>FinalAllocation[[#This Row],[LEA/District]]</f>
        <v>7304   WHITE COUNTY CENTRAL</v>
      </c>
      <c r="T251"/>
    </row>
    <row r="252" spans="1:20" ht="15.5" x14ac:dyDescent="0.35">
      <c r="A252" s="42" t="s">
        <v>496</v>
      </c>
      <c r="B252" s="54" t="s">
        <v>246</v>
      </c>
      <c r="C252" s="33">
        <v>843071.69</v>
      </c>
      <c r="D252" s="52">
        <v>0</v>
      </c>
      <c r="E252" s="52">
        <v>0</v>
      </c>
      <c r="F252" s="47" t="str">
        <f t="shared" si="4"/>
        <v>Not Required</v>
      </c>
      <c r="G252" s="48">
        <f>FinalAllocation[[#This Row],[Required CCEIS Carryover (267)]]+FinalAllocation[[#This Row],[Required CCEIS Current FY (269)]]</f>
        <v>0</v>
      </c>
      <c r="H252" s="52">
        <v>0</v>
      </c>
      <c r="I252" s="22">
        <v>0</v>
      </c>
      <c r="J252" s="46">
        <f>FinalAllocation[[#This Row],[Required PSPS Carryover (266)]]+FinalAllocation[[#This Row],[Required PSPS Current FY (268)]]</f>
        <v>0</v>
      </c>
      <c r="K252" s="53">
        <v>341292.22000000003</v>
      </c>
      <c r="L252" s="22">
        <v>0</v>
      </c>
      <c r="M252" s="53">
        <v>46354.02</v>
      </c>
      <c r="N252" s="53">
        <v>52677.96</v>
      </c>
      <c r="O252" s="42" t="str">
        <f>FinalAllocation[[#This Row],[LEA/District]]</f>
        <v>7307   RIVERVIEW</v>
      </c>
      <c r="T252"/>
    </row>
    <row r="253" spans="1:20" ht="15.5" x14ac:dyDescent="0.35">
      <c r="A253" s="42" t="s">
        <v>497</v>
      </c>
      <c r="B253" s="54" t="s">
        <v>247</v>
      </c>
      <c r="C253" s="33">
        <v>389075.99</v>
      </c>
      <c r="D253" s="52">
        <v>0</v>
      </c>
      <c r="E253" s="52">
        <v>0</v>
      </c>
      <c r="F253" s="47" t="str">
        <f t="shared" si="4"/>
        <v>Not Required</v>
      </c>
      <c r="G253" s="48">
        <f>FinalAllocation[[#This Row],[Required CCEIS Carryover (267)]]+FinalAllocation[[#This Row],[Required CCEIS Current FY (269)]]</f>
        <v>0</v>
      </c>
      <c r="H253" s="52">
        <v>8392.4171999999999</v>
      </c>
      <c r="I253" s="22">
        <v>7575.8369047619053</v>
      </c>
      <c r="J253" s="46">
        <f>FinalAllocation[[#This Row],[Required PSPS Carryover (266)]]+FinalAllocation[[#This Row],[Required PSPS Current FY (268)]]</f>
        <v>15968.254104761905</v>
      </c>
      <c r="K253" s="53">
        <v>403092.24</v>
      </c>
      <c r="L253" s="22">
        <v>0</v>
      </c>
      <c r="M253" s="53">
        <v>28580.35</v>
      </c>
      <c r="N253" s="53">
        <v>44181.51</v>
      </c>
      <c r="O253" s="42" t="str">
        <f>FinalAllocation[[#This Row],[LEA/District]]</f>
        <v>7309   PANGBURN</v>
      </c>
      <c r="T253"/>
    </row>
    <row r="254" spans="1:20" ht="15.5" x14ac:dyDescent="0.35">
      <c r="A254" s="42" t="s">
        <v>498</v>
      </c>
      <c r="B254" s="51" t="s">
        <v>248</v>
      </c>
      <c r="C254" s="33">
        <v>476202.22</v>
      </c>
      <c r="D254" s="52">
        <v>0</v>
      </c>
      <c r="E254" s="52">
        <v>0</v>
      </c>
      <c r="F254" s="47" t="str">
        <f t="shared" ref="F254:F259" si="5">IF(G254=0,"Not Required","Required")</f>
        <v>Not Required</v>
      </c>
      <c r="G254" s="48">
        <f>FinalAllocation[[#This Row],[Required CCEIS Carryover (267)]]+FinalAllocation[[#This Row],[Required CCEIS Current FY (269)]]</f>
        <v>0</v>
      </c>
      <c r="H254" s="52">
        <v>0</v>
      </c>
      <c r="I254" s="22">
        <v>0</v>
      </c>
      <c r="J254" s="46">
        <f>FinalAllocation[[#This Row],[Required PSPS Carryover (266)]]+FinalAllocation[[#This Row],[Required PSPS Current FY (268)]]</f>
        <v>0</v>
      </c>
      <c r="K254" s="53">
        <v>193280.75</v>
      </c>
      <c r="L254" s="22">
        <v>0</v>
      </c>
      <c r="M254" s="53">
        <v>7011.59</v>
      </c>
      <c r="N254" s="53">
        <v>30587.200000000001</v>
      </c>
      <c r="O254" s="42" t="str">
        <f>FinalAllocation[[#This Row],[LEA/District]]</f>
        <v>7310   ROSE BUD</v>
      </c>
      <c r="T254"/>
    </row>
    <row r="255" spans="1:20" ht="15.5" x14ac:dyDescent="0.35">
      <c r="A255" s="42" t="s">
        <v>499</v>
      </c>
      <c r="B255" s="51" t="s">
        <v>249</v>
      </c>
      <c r="C255" s="33">
        <v>4098263.55</v>
      </c>
      <c r="D255" s="52">
        <v>0</v>
      </c>
      <c r="E255" s="52">
        <v>153049.94699999999</v>
      </c>
      <c r="F255" s="47" t="str">
        <f t="shared" si="5"/>
        <v>Required</v>
      </c>
      <c r="G255" s="48">
        <f>FinalAllocation[[#This Row],[Required CCEIS Carryover (267)]]+FinalAllocation[[#This Row],[Required CCEIS Current FY (269)]]</f>
        <v>153049.94699999999</v>
      </c>
      <c r="H255" s="52">
        <v>19095.912616822428</v>
      </c>
      <c r="I255" s="22">
        <v>11392.919081967213</v>
      </c>
      <c r="J255" s="46">
        <f>FinalAllocation[[#This Row],[Required PSPS Carryover (266)]]+FinalAllocation[[#This Row],[Required PSPS Current FY (268)]]</f>
        <v>30488.83169878964</v>
      </c>
      <c r="K255" s="53">
        <v>1056972.54</v>
      </c>
      <c r="L255" s="22">
        <v>0</v>
      </c>
      <c r="M255" s="53">
        <v>27521.46</v>
      </c>
      <c r="N255" s="53">
        <v>156334.59</v>
      </c>
      <c r="O255" s="42" t="str">
        <f>FinalAllocation[[#This Row],[LEA/District]]</f>
        <v>7311   SEARCY</v>
      </c>
      <c r="T255"/>
    </row>
    <row r="256" spans="1:20" ht="15.5" x14ac:dyDescent="0.35">
      <c r="A256" s="42" t="s">
        <v>500</v>
      </c>
      <c r="B256" s="51" t="s">
        <v>250</v>
      </c>
      <c r="C256" s="33">
        <v>248708.23</v>
      </c>
      <c r="D256" s="52">
        <v>0</v>
      </c>
      <c r="E256" s="52">
        <v>0</v>
      </c>
      <c r="F256" s="47" t="str">
        <f t="shared" si="5"/>
        <v>Not Required</v>
      </c>
      <c r="G256" s="48">
        <f>FinalAllocation[[#This Row],[Required CCEIS Carryover (267)]]+FinalAllocation[[#This Row],[Required CCEIS Current FY (269)]]</f>
        <v>0</v>
      </c>
      <c r="H256" s="52">
        <v>0</v>
      </c>
      <c r="I256" s="22">
        <v>0</v>
      </c>
      <c r="J256" s="46">
        <f>FinalAllocation[[#This Row],[Required PSPS Carryover (266)]]+FinalAllocation[[#This Row],[Required PSPS Current FY (268)]]</f>
        <v>0</v>
      </c>
      <c r="K256" s="53">
        <v>156516.53</v>
      </c>
      <c r="L256" s="22">
        <v>0</v>
      </c>
      <c r="M256" s="53">
        <v>16417.96</v>
      </c>
      <c r="N256" s="53">
        <v>27188.62</v>
      </c>
      <c r="O256" s="42" t="str">
        <f>FinalAllocation[[#This Row],[LEA/District]]</f>
        <v>7401   AUGUSTA</v>
      </c>
      <c r="T256"/>
    </row>
    <row r="257" spans="1:20" ht="15.5" x14ac:dyDescent="0.35">
      <c r="A257" s="42" t="s">
        <v>501</v>
      </c>
      <c r="B257" s="54" t="s">
        <v>251</v>
      </c>
      <c r="C257" s="33">
        <v>445775.51</v>
      </c>
      <c r="D257" s="52">
        <v>0</v>
      </c>
      <c r="E257" s="52">
        <v>0</v>
      </c>
      <c r="F257" s="47" t="str">
        <f t="shared" si="5"/>
        <v>Not Required</v>
      </c>
      <c r="G257" s="48">
        <f>FinalAllocation[[#This Row],[Required CCEIS Carryover (267)]]+FinalAllocation[[#This Row],[Required CCEIS Current FY (269)]]</f>
        <v>0</v>
      </c>
      <c r="H257" s="52">
        <v>0</v>
      </c>
      <c r="I257" s="22">
        <v>0</v>
      </c>
      <c r="J257" s="46">
        <f>FinalAllocation[[#This Row],[Required PSPS Carryover (266)]]+FinalAllocation[[#This Row],[Required PSPS Current FY (268)]]</f>
        <v>0</v>
      </c>
      <c r="K257" s="53">
        <v>242340.34</v>
      </c>
      <c r="L257" s="22">
        <v>0</v>
      </c>
      <c r="M257" s="53">
        <v>11178.83</v>
      </c>
      <c r="N257" s="53">
        <v>39083.64</v>
      </c>
      <c r="O257" s="42" t="str">
        <f>FinalAllocation[[#This Row],[LEA/District]]</f>
        <v>7403   MCCRORY</v>
      </c>
      <c r="T257"/>
    </row>
    <row r="258" spans="1:20" ht="15.5" x14ac:dyDescent="0.35">
      <c r="A258" s="42" t="s">
        <v>502</v>
      </c>
      <c r="B258" s="54" t="s">
        <v>252</v>
      </c>
      <c r="C258" s="33">
        <v>609346.01</v>
      </c>
      <c r="D258" s="52">
        <v>0</v>
      </c>
      <c r="E258" s="52">
        <v>0</v>
      </c>
      <c r="F258" s="47" t="str">
        <f t="shared" si="5"/>
        <v>Not Required</v>
      </c>
      <c r="G258" s="48">
        <f>FinalAllocation[[#This Row],[Required CCEIS Carryover (267)]]+FinalAllocation[[#This Row],[Required CCEIS Current FY (269)]]</f>
        <v>0</v>
      </c>
      <c r="H258" s="52">
        <v>0</v>
      </c>
      <c r="I258" s="22">
        <v>0</v>
      </c>
      <c r="J258" s="46">
        <f>FinalAllocation[[#This Row],[Required PSPS Carryover (266)]]+FinalAllocation[[#This Row],[Required PSPS Current FY (268)]]</f>
        <v>0</v>
      </c>
      <c r="K258" s="53">
        <v>204265.87</v>
      </c>
      <c r="L258" s="22">
        <v>0</v>
      </c>
      <c r="M258" s="53">
        <v>4810.54</v>
      </c>
      <c r="N258" s="53">
        <v>67971.56</v>
      </c>
      <c r="O258" s="42" t="str">
        <f>FinalAllocation[[#This Row],[LEA/District]]</f>
        <v>7503   DANVILLE</v>
      </c>
      <c r="T258"/>
    </row>
    <row r="259" spans="1:20" ht="15.5" x14ac:dyDescent="0.35">
      <c r="A259" s="42" t="s">
        <v>503</v>
      </c>
      <c r="B259" s="51" t="s">
        <v>253</v>
      </c>
      <c r="C259" s="33">
        <v>1804823.97</v>
      </c>
      <c r="D259" s="52">
        <v>0</v>
      </c>
      <c r="E259" s="52">
        <v>0</v>
      </c>
      <c r="F259" s="47" t="str">
        <f t="shared" si="5"/>
        <v>Not Required</v>
      </c>
      <c r="G259" s="48">
        <f>FinalAllocation[[#This Row],[Required CCEIS Carryover (267)]]+FinalAllocation[[#This Row],[Required CCEIS Current FY (269)]]</f>
        <v>0</v>
      </c>
      <c r="H259" s="61">
        <v>0</v>
      </c>
      <c r="I259" s="22">
        <v>0</v>
      </c>
      <c r="J259" s="46">
        <f>FinalAllocation[[#This Row],[Required PSPS Carryover (266)]]+FinalAllocation[[#This Row],[Required PSPS Current FY (268)]]</f>
        <v>0</v>
      </c>
      <c r="K259" s="53">
        <v>540715.47</v>
      </c>
      <c r="L259" s="22">
        <v>0</v>
      </c>
      <c r="M259" s="53">
        <v>17990.79</v>
      </c>
      <c r="N259" s="53">
        <v>152936.01</v>
      </c>
      <c r="O259" s="42" t="str">
        <f>FinalAllocation[[#This Row],[LEA/District]]</f>
        <v>7504   DARDANELLE</v>
      </c>
      <c r="T259"/>
    </row>
    <row r="260" spans="1:20" ht="15.5" x14ac:dyDescent="0.35">
      <c r="A260" s="42" t="s">
        <v>504</v>
      </c>
      <c r="B260" s="54" t="s">
        <v>254</v>
      </c>
      <c r="C260" s="33">
        <v>185022.19</v>
      </c>
      <c r="D260" s="52">
        <v>0</v>
      </c>
      <c r="E260" s="52">
        <v>0</v>
      </c>
      <c r="F260" s="47" t="str">
        <f t="shared" ref="F260:F261" si="6">IF(G260=0,"Not Required","Required")</f>
        <v>Not Required</v>
      </c>
      <c r="G260" s="46"/>
      <c r="H260" s="61">
        <v>1357.569677419355</v>
      </c>
      <c r="I260" s="22">
        <v>0</v>
      </c>
      <c r="J260" s="62">
        <f>FinalAllocation[[#This Row],[Required PSPS Carryover (266)]]+FinalAllocation[[#This Row],[Required PSPS Current FY (268)]]</f>
        <v>1357.569677419355</v>
      </c>
      <c r="K260" s="53">
        <v>83050.31</v>
      </c>
      <c r="L260" s="22">
        <v>0</v>
      </c>
      <c r="M260" s="53">
        <v>2186.91</v>
      </c>
      <c r="N260" s="53">
        <v>44181.51</v>
      </c>
      <c r="O260" s="42" t="str">
        <f>FinalAllocation[[#This Row],[LEA/District]]</f>
        <v>7509   WESTERN YELL CO.</v>
      </c>
      <c r="Q260" s="63"/>
    </row>
    <row r="261" spans="1:20" ht="15.5" x14ac:dyDescent="0.35">
      <c r="A261" s="42" t="s">
        <v>505</v>
      </c>
      <c r="B261" s="64" t="s">
        <v>255</v>
      </c>
      <c r="C261" s="33">
        <v>872649.88</v>
      </c>
      <c r="D261" s="52">
        <v>0</v>
      </c>
      <c r="E261" s="52">
        <v>0</v>
      </c>
      <c r="F261" s="47" t="str">
        <f t="shared" si="6"/>
        <v>Not Required</v>
      </c>
      <c r="G261" s="46"/>
      <c r="H261" s="52">
        <v>0</v>
      </c>
      <c r="I261" s="22">
        <v>0</v>
      </c>
      <c r="J261" s="46">
        <f>FinalAllocation[[#This Row],[Required PSPS Carryover (266)]]+FinalAllocation[[#This Row],[Required PSPS Current FY (268)]]</f>
        <v>0</v>
      </c>
      <c r="K261" s="53">
        <v>231301.78</v>
      </c>
      <c r="L261" s="22">
        <v>0</v>
      </c>
      <c r="M261" s="53">
        <v>8696.2900000000009</v>
      </c>
      <c r="N261" s="53">
        <v>76468</v>
      </c>
      <c r="O261" s="42" t="str">
        <f>FinalAllocation[[#This Row],[LEA/District]]</f>
        <v>7510   TWO RIVERS</v>
      </c>
    </row>
    <row r="262" spans="1:20" x14ac:dyDescent="0.35">
      <c r="C262" s="65">
        <f>SUBTOTAL(109,FinalAllocation[MOE 2024/2025 AFR])</f>
        <v>440263521.33999979</v>
      </c>
      <c r="D262" s="65">
        <f t="shared" ref="D262:N262" si="7">SUM(D3:D261)</f>
        <v>842636.4445000001</v>
      </c>
      <c r="E262" s="65">
        <f t="shared" si="7"/>
        <v>3353669.6025</v>
      </c>
      <c r="F262" s="65">
        <f t="shared" si="7"/>
        <v>0</v>
      </c>
      <c r="G262" s="65">
        <f t="shared" si="7"/>
        <v>4196306.0470000003</v>
      </c>
      <c r="H262" s="65">
        <f t="shared" si="7"/>
        <v>1039570.1258031512</v>
      </c>
      <c r="I262" s="65">
        <f t="shared" si="7"/>
        <v>1935780.4361785674</v>
      </c>
      <c r="J262" s="65">
        <f t="shared" si="7"/>
        <v>2975350.5619817208</v>
      </c>
      <c r="K262" s="65">
        <f t="shared" si="7"/>
        <v>139221556.31999993</v>
      </c>
      <c r="L262" s="65">
        <f t="shared" si="7"/>
        <v>37697.369944692568</v>
      </c>
      <c r="M262" s="65">
        <f t="shared" si="7"/>
        <v>6414836.21</v>
      </c>
      <c r="N262" s="65">
        <f t="shared" si="7"/>
        <v>25054579.780000012</v>
      </c>
    </row>
  </sheetData>
  <sheetProtection algorithmName="SHA-512" hashValue="CW7BAy2gC1EfoLJwduVmCHZc1IB4kUuz64G3faFvAtX1gMBFXDqsePzJTmlH3txQGREADjIo4+g0To+HttgeMA==" saltValue="vz2agznGnOCxoRoerl9yyw==" spinCount="100000" sheet="1" objects="1" scenarios="1"/>
  <phoneticPr fontId="9" type="noConversion"/>
  <conditionalFormatting sqref="F1">
    <cfRule type="expression" priority="2">
      <formula>IF(#REF!=0,"Required","Not Required")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380C2-BFD8-4F91-8D65-C4F7EEBFE859}">
  <sheetPr codeName="Sheet3">
    <tabColor theme="4" tint="-0.249977111117893"/>
  </sheetPr>
  <dimension ref="A1:D23"/>
  <sheetViews>
    <sheetView tabSelected="1" workbookViewId="0">
      <selection activeCell="B1" sqref="B1"/>
    </sheetView>
  </sheetViews>
  <sheetFormatPr defaultColWidth="9.1796875" defaultRowHeight="14.5" x14ac:dyDescent="0.35"/>
  <cols>
    <col min="1" max="1" width="25" style="2" customWidth="1"/>
    <col min="2" max="2" width="60.453125" style="2" customWidth="1"/>
    <col min="3" max="3" width="9.1796875" style="2"/>
    <col min="4" max="4" width="18.81640625" style="2" customWidth="1"/>
    <col min="5" max="16384" width="9.1796875" style="2"/>
  </cols>
  <sheetData>
    <row r="1" spans="1:4" ht="18.5" x14ac:dyDescent="0.45">
      <c r="A1" s="15" t="s">
        <v>256</v>
      </c>
      <c r="B1" s="14" t="s">
        <v>522</v>
      </c>
      <c r="D1" s="3"/>
    </row>
    <row r="2" spans="1:4" ht="16.5" x14ac:dyDescent="0.45">
      <c r="A2" s="16" t="s">
        <v>0</v>
      </c>
      <c r="B2" s="4" t="str" cm="1">
        <f t="array" ref="B2">INDEX(FinalAllocation[],MATCH($B$1,Districts,0),ROWS($B$1:B2))</f>
        <v>R2D2XYZ3M</v>
      </c>
    </row>
    <row r="3" spans="1:4" ht="16.5" x14ac:dyDescent="0.45">
      <c r="A3" s="17" t="s">
        <v>549</v>
      </c>
      <c r="B3" s="13" cm="1">
        <f t="array" ref="B3">INDEX(FinalAllocation[],MATCH($B$1,Districts,0),ROWS($B$1:B3))</f>
        <v>2008590.66</v>
      </c>
    </row>
    <row r="4" spans="1:4" ht="29" x14ac:dyDescent="0.45">
      <c r="A4" s="17" t="s">
        <v>525</v>
      </c>
      <c r="B4" s="13" cm="1">
        <f t="array" ref="B4">INDEX(FinalAllocation[],MATCH($B$1,Districts,0),ROWS($B$1:B4))</f>
        <v>12362.56</v>
      </c>
    </row>
    <row r="5" spans="1:4" ht="29" x14ac:dyDescent="0.45">
      <c r="A5" s="17" t="s">
        <v>526</v>
      </c>
      <c r="B5" s="13" cm="1">
        <f t="array" ref="B5">INDEX(FinalAllocation[],MATCH($B$1,Districts,0),ROWS($B$1:B5))</f>
        <v>66367.8</v>
      </c>
    </row>
    <row r="6" spans="1:4" ht="30" x14ac:dyDescent="0.45">
      <c r="A6" s="18" t="s">
        <v>529</v>
      </c>
      <c r="B6" s="4" t="str" cm="1">
        <f t="array" ref="B6">INDEX(FinalAllocation[],MATCH($B$1,Districts,0),ROWS($B$1:B6))</f>
        <v>Required</v>
      </c>
    </row>
    <row r="7" spans="1:4" ht="16.5" x14ac:dyDescent="0.45">
      <c r="A7" s="17" t="s">
        <v>524</v>
      </c>
      <c r="B7" s="13" cm="1">
        <f t="array" ref="B7">INDEX(FinalAllocation[],MATCH($B$1,Districts,0),ROWS($B$1:B7))</f>
        <v>78730.36</v>
      </c>
    </row>
    <row r="8" spans="1:4" ht="29" x14ac:dyDescent="0.45">
      <c r="A8" s="17" t="s">
        <v>545</v>
      </c>
      <c r="B8" s="13" cm="1">
        <f t="array" ref="B8">INDEX(FinalAllocation[],MATCH($B$1,Districts,0),ROWS($B$1:B8))</f>
        <v>4279.76</v>
      </c>
    </row>
    <row r="9" spans="1:4" ht="29" x14ac:dyDescent="0.45">
      <c r="A9" s="17" t="s">
        <v>546</v>
      </c>
      <c r="B9" s="13" cm="1">
        <f t="array" ref="B9">INDEX(FinalAllocation[],MATCH($B$1,Districts,0),ROWS($B$1:B9))</f>
        <v>10670.1</v>
      </c>
    </row>
    <row r="10" spans="1:4" ht="16.5" x14ac:dyDescent="0.45">
      <c r="A10" s="17" t="s">
        <v>541</v>
      </c>
      <c r="B10" s="13" cm="1">
        <f t="array" ref="B10">INDEX(FinalAllocation[],MATCH($B$1,Districts,0),ROWS($B$1:B10))</f>
        <v>14949.86</v>
      </c>
    </row>
    <row r="11" spans="1:4" ht="16.5" x14ac:dyDescent="0.45">
      <c r="A11" s="17" t="s">
        <v>508</v>
      </c>
      <c r="B11" s="13" cm="1">
        <f t="array" ref="B11">INDEX(FinalAllocation[],MATCH($B$1,Districts,0),ROWS($B$1:B11))</f>
        <v>523309.8</v>
      </c>
    </row>
    <row r="12" spans="1:4" ht="29" x14ac:dyDescent="0.45">
      <c r="A12" s="17" t="s">
        <v>548</v>
      </c>
      <c r="B12" s="13" cm="1">
        <f t="array" ref="B12">INDEX(FinalAllocation[],MATCH($B$1,Districts,0),ROWS($B$1:B12))</f>
        <v>577.75</v>
      </c>
    </row>
    <row r="13" spans="1:4" ht="16.5" x14ac:dyDescent="0.45">
      <c r="A13" s="17" t="s">
        <v>509</v>
      </c>
      <c r="B13" s="13" cm="1">
        <f t="array" ref="B13">INDEX(FinalAllocation[],MATCH($B$1,Districts,0),ROWS($B$1:B13))</f>
        <v>14933.98</v>
      </c>
    </row>
    <row r="14" spans="1:4" ht="16.5" x14ac:dyDescent="0.45">
      <c r="A14" s="19" t="s">
        <v>510</v>
      </c>
      <c r="B14" s="13" cm="1">
        <f t="array" ref="B14">INDEX(FinalAllocation[],MATCH($B$1,Districts,0),ROWS($B$1:B14))</f>
        <v>58324.53</v>
      </c>
    </row>
    <row r="15" spans="1:4" ht="16.5" x14ac:dyDescent="0.45">
      <c r="A15" s="15" t="s">
        <v>506</v>
      </c>
      <c r="B15" s="4" t="str" cm="1">
        <f t="array" ref="B15">INDEX(FinalAllocation[],MATCH($B$1,Districts,0),ROWS($B$1:B15))</f>
        <v>9999   SAMPLE DISTRICT</v>
      </c>
    </row>
    <row r="23" spans="2:2" x14ac:dyDescent="0.35">
      <c r="B23" s="5"/>
    </row>
  </sheetData>
  <sheetProtection algorithmName="SHA-512" hashValue="U1QUxvUVoq2+3yFAW7RnaaCRacG49eWm14C5BniVZiMFRKiSgI1Vy5JlP07pZ5EvAwdW9cQe+4EgguveFKWc7w==" saltValue="MVoRyO1RM+sFpgDHyGzciw==" spinCount="100000" sheet="1" objects="1" scenarios="1"/>
  <protectedRanges>
    <protectedRange sqref="B1" name="Range1"/>
  </protectedRanges>
  <conditionalFormatting sqref="A6">
    <cfRule type="expression" priority="1">
      <formula>IF(E6=0,"Required","Not Required")</formula>
    </cfRule>
  </conditionalFormatting>
  <dataValidations count="1">
    <dataValidation type="list" allowBlank="1" showInputMessage="1" showErrorMessage="1" sqref="B1" xr:uid="{0421256D-BC8A-4D13-95F4-49157BE3DED4}">
      <formula1>Districts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7931A-EE77-42F6-B7B4-1982970D8D83}">
  <sheetPr codeName="Sheet1">
    <tabColor theme="9" tint="-0.249977111117893"/>
  </sheetPr>
  <dimension ref="A1:I43"/>
  <sheetViews>
    <sheetView topLeftCell="A8" zoomScaleNormal="100" workbookViewId="0">
      <selection activeCell="R25" sqref="R25"/>
    </sheetView>
  </sheetViews>
  <sheetFormatPr defaultRowHeight="14.5" x14ac:dyDescent="0.35"/>
  <cols>
    <col min="2" max="2" width="24.7265625" customWidth="1"/>
    <col min="3" max="3" width="13" customWidth="1"/>
    <col min="4" max="4" width="22" customWidth="1"/>
    <col min="6" max="6" width="9.1796875" customWidth="1"/>
  </cols>
  <sheetData>
    <row r="1" spans="1:9" s="23" customFormat="1" ht="34" thickBot="1" x14ac:dyDescent="0.8">
      <c r="A1" s="24" t="s">
        <v>551</v>
      </c>
      <c r="B1" s="25"/>
      <c r="C1" s="25"/>
      <c r="D1" s="25"/>
      <c r="E1" s="25"/>
      <c r="F1" s="25"/>
      <c r="G1" s="25"/>
      <c r="H1" s="25"/>
      <c r="I1" s="26"/>
    </row>
    <row r="2" spans="1:9" ht="18.75" customHeight="1" x14ac:dyDescent="0.35">
      <c r="A2" s="28"/>
      <c r="B2" s="29" t="s">
        <v>511</v>
      </c>
      <c r="C2" s="29"/>
      <c r="D2" s="29"/>
      <c r="E2" s="29"/>
      <c r="F2" s="28"/>
      <c r="G2" s="28"/>
      <c r="H2" s="28"/>
      <c r="I2" s="28"/>
    </row>
    <row r="3" spans="1:9" ht="21" customHeight="1" x14ac:dyDescent="0.35">
      <c r="A3" s="28"/>
      <c r="B3" s="29" t="s">
        <v>512</v>
      </c>
      <c r="C3" s="29"/>
      <c r="D3" s="29"/>
      <c r="E3" s="29"/>
      <c r="F3" s="28"/>
      <c r="G3" s="28"/>
      <c r="H3" s="28"/>
      <c r="I3" s="28"/>
    </row>
    <row r="4" spans="1:9" ht="21" customHeight="1" x14ac:dyDescent="0.35">
      <c r="A4" s="28"/>
      <c r="B4" s="29" t="s">
        <v>521</v>
      </c>
      <c r="C4" s="29"/>
      <c r="D4" s="29"/>
      <c r="E4" s="29"/>
      <c r="F4" s="28"/>
      <c r="G4" s="28"/>
      <c r="H4" s="28"/>
      <c r="I4" s="28"/>
    </row>
    <row r="5" spans="1:9" ht="21" customHeight="1" x14ac:dyDescent="0.35">
      <c r="A5" s="28"/>
      <c r="B5" s="29" t="s">
        <v>550</v>
      </c>
      <c r="C5" s="29"/>
      <c r="D5" s="29"/>
      <c r="E5" s="29"/>
      <c r="F5" s="28"/>
      <c r="G5" s="28"/>
      <c r="H5" s="28"/>
      <c r="I5" s="28"/>
    </row>
    <row r="6" spans="1:9" ht="21.5" thickBot="1" x14ac:dyDescent="0.4">
      <c r="E6" s="6"/>
    </row>
    <row r="7" spans="1:9" ht="29" thickBot="1" x14ac:dyDescent="0.7">
      <c r="B7" s="27" t="s">
        <v>515</v>
      </c>
      <c r="C7" s="66" t="str">
        <f>'District Data'!B15</f>
        <v>9999   SAMPLE DISTRICT</v>
      </c>
      <c r="D7" s="66"/>
      <c r="E7" s="67"/>
    </row>
    <row r="9" spans="1:9" ht="18.5" x14ac:dyDescent="0.45">
      <c r="B9" s="72" t="s">
        <v>513</v>
      </c>
      <c r="C9" s="72"/>
      <c r="D9" s="72"/>
      <c r="E9" s="72"/>
      <c r="F9" s="72"/>
    </row>
    <row r="19" spans="2:5" x14ac:dyDescent="0.35">
      <c r="B19" s="1"/>
    </row>
    <row r="21" spans="2:5" ht="18.5" x14ac:dyDescent="0.45">
      <c r="B21" s="73" t="s">
        <v>520</v>
      </c>
      <c r="C21" s="73"/>
      <c r="D21" s="73"/>
    </row>
    <row r="22" spans="2:5" ht="15.5" x14ac:dyDescent="0.35">
      <c r="B22" s="11" t="s">
        <v>549</v>
      </c>
      <c r="C22" s="70">
        <f>'District Data'!B3</f>
        <v>2008590.66</v>
      </c>
      <c r="D22" s="71"/>
    </row>
    <row r="25" spans="2:5" ht="18.5" x14ac:dyDescent="0.45">
      <c r="B25" s="68" t="s">
        <v>514</v>
      </c>
      <c r="C25" s="69"/>
      <c r="D25" s="69"/>
      <c r="E25" s="8"/>
    </row>
    <row r="26" spans="2:5" ht="31.5" customHeight="1" x14ac:dyDescent="0.35">
      <c r="B26" s="12" t="s">
        <v>525</v>
      </c>
      <c r="C26" s="70">
        <f>'District Data'!B4</f>
        <v>12362.56</v>
      </c>
      <c r="D26" s="71"/>
    </row>
    <row r="27" spans="2:5" ht="31.5" customHeight="1" x14ac:dyDescent="0.35">
      <c r="B27" s="12" t="s">
        <v>526</v>
      </c>
      <c r="C27" s="70">
        <f>'District Data'!B5</f>
        <v>66367.8</v>
      </c>
      <c r="D27" s="71"/>
    </row>
    <row r="28" spans="2:5" ht="31.5" customHeight="1" x14ac:dyDescent="0.35">
      <c r="B28" s="11" t="s">
        <v>524</v>
      </c>
      <c r="C28" s="21" t="str">
        <f>'District Data'!B6</f>
        <v>Required</v>
      </c>
      <c r="D28" s="20">
        <f>'District Data'!B7</f>
        <v>78730.36</v>
      </c>
    </row>
    <row r="29" spans="2:5" ht="31.5" customHeight="1" x14ac:dyDescent="0.35">
      <c r="B29" s="12" t="s">
        <v>545</v>
      </c>
      <c r="C29" s="70">
        <f>'District Data'!B8</f>
        <v>4279.76</v>
      </c>
      <c r="D29" s="71"/>
    </row>
    <row r="30" spans="2:5" ht="31.5" customHeight="1" x14ac:dyDescent="0.35">
      <c r="B30" s="12" t="s">
        <v>546</v>
      </c>
      <c r="C30" s="70">
        <f>'District Data'!B9</f>
        <v>10670.1</v>
      </c>
      <c r="D30" s="71"/>
    </row>
    <row r="31" spans="2:5" ht="31.5" customHeight="1" x14ac:dyDescent="0.35">
      <c r="B31" s="12" t="s">
        <v>547</v>
      </c>
      <c r="C31" s="75">
        <f>'District Data'!B10</f>
        <v>14949.86</v>
      </c>
      <c r="D31" s="76"/>
    </row>
    <row r="32" spans="2:5" ht="15.5" x14ac:dyDescent="0.35">
      <c r="B32" s="11" t="s">
        <v>517</v>
      </c>
      <c r="C32" s="75">
        <f>'District Data'!B11</f>
        <v>523309.8</v>
      </c>
      <c r="D32" s="76"/>
    </row>
    <row r="33" spans="1:9" ht="15.5" x14ac:dyDescent="0.35">
      <c r="B33" s="7"/>
      <c r="C33" s="7"/>
      <c r="D33" s="9"/>
    </row>
    <row r="34" spans="1:9" x14ac:dyDescent="0.35">
      <c r="B34" s="10"/>
    </row>
    <row r="35" spans="1:9" ht="18.5" x14ac:dyDescent="0.45">
      <c r="B35" s="73" t="s">
        <v>518</v>
      </c>
      <c r="C35" s="73"/>
      <c r="D35" s="73"/>
    </row>
    <row r="36" spans="1:9" ht="31" x14ac:dyDescent="0.35">
      <c r="B36" s="12" t="s">
        <v>548</v>
      </c>
      <c r="C36" s="70">
        <f>'District Data'!B12</f>
        <v>577.75</v>
      </c>
      <c r="D36" s="74"/>
    </row>
    <row r="37" spans="1:9" ht="15.5" x14ac:dyDescent="0.35">
      <c r="B37" s="11" t="s">
        <v>517</v>
      </c>
      <c r="C37" s="70">
        <f>'District Data'!B13</f>
        <v>14933.98</v>
      </c>
      <c r="D37" s="71"/>
    </row>
    <row r="40" spans="1:9" ht="18.5" x14ac:dyDescent="0.45">
      <c r="B40" s="73" t="s">
        <v>519</v>
      </c>
      <c r="C40" s="73"/>
      <c r="D40" s="73"/>
    </row>
    <row r="41" spans="1:9" ht="15.5" x14ac:dyDescent="0.35">
      <c r="B41" s="11" t="s">
        <v>517</v>
      </c>
      <c r="C41" s="70">
        <f>'District Data'!B14</f>
        <v>58324.53</v>
      </c>
      <c r="D41" s="71"/>
    </row>
    <row r="42" spans="1:9" ht="15" thickBot="1" x14ac:dyDescent="0.4"/>
    <row r="43" spans="1:9" s="23" customFormat="1" ht="34" thickBot="1" x14ac:dyDescent="0.8">
      <c r="A43" s="30" t="s">
        <v>552</v>
      </c>
      <c r="B43" s="31"/>
      <c r="C43" s="31"/>
      <c r="D43" s="31"/>
      <c r="E43" s="31"/>
      <c r="F43" s="31"/>
      <c r="G43" s="31"/>
      <c r="H43" s="31"/>
      <c r="I43" s="32"/>
    </row>
  </sheetData>
  <sheetProtection algorithmName="SHA-512" hashValue="a82rXu156P9aSdZ7PFRjcqXzs0OdhmyzN7PoGkRgF6Ll1RmeANWMxMZzM3zewp48//KkH7xckRGabGZprDrwtQ==" saltValue="Zsm4LgDhCNNoRpQKQjBhSA==" spinCount="100000" sheet="1" objects="1" scenarios="1"/>
  <mergeCells count="16">
    <mergeCell ref="C41:D41"/>
    <mergeCell ref="C36:D36"/>
    <mergeCell ref="C31:D31"/>
    <mergeCell ref="C32:D32"/>
    <mergeCell ref="B40:D40"/>
    <mergeCell ref="B35:D35"/>
    <mergeCell ref="C37:D37"/>
    <mergeCell ref="C7:E7"/>
    <mergeCell ref="B25:D25"/>
    <mergeCell ref="C29:D29"/>
    <mergeCell ref="C30:D30"/>
    <mergeCell ref="C26:D26"/>
    <mergeCell ref="C27:D27"/>
    <mergeCell ref="B9:F9"/>
    <mergeCell ref="B21:D21"/>
    <mergeCell ref="C22:D22"/>
  </mergeCells>
  <pageMargins left="0.7" right="0.2" top="0.75" bottom="0.75" header="0.3" footer="0.3"/>
  <pageSetup scale="81" orientation="portrait" r:id="rId1"/>
  <colBreaks count="1" manualBreakCount="1">
    <brk id="9" min="1" max="45" man="1"/>
  </colBreaks>
  <drawing r:id="rId2"/>
  <legacyDrawing r:id="rId3"/>
  <controls>
    <mc:AlternateContent xmlns:mc="http://schemas.openxmlformats.org/markup-compatibility/2006">
      <mc:Choice Requires="x14">
        <control shapeId="1050" r:id="rId4" name="CheckBox8">
          <controlPr defaultSize="0" autoLine="0" autoPict="0" r:id="rId5">
            <anchor moveWithCells="1">
              <from>
                <xdr:col>1</xdr:col>
                <xdr:colOff>31750</xdr:colOff>
                <xdr:row>14</xdr:row>
                <xdr:rowOff>50800</xdr:rowOff>
              </from>
              <to>
                <xdr:col>9</xdr:col>
                <xdr:colOff>146050</xdr:colOff>
                <xdr:row>15</xdr:row>
                <xdr:rowOff>127000</xdr:rowOff>
              </to>
            </anchor>
          </controlPr>
        </control>
      </mc:Choice>
      <mc:Fallback>
        <control shapeId="1050" r:id="rId4" name="CheckBox8"/>
      </mc:Fallback>
    </mc:AlternateContent>
    <mc:AlternateContent xmlns:mc="http://schemas.openxmlformats.org/markup-compatibility/2006">
      <mc:Choice Requires="x14">
        <control shapeId="1048" r:id="rId6" name="CheckBox7">
          <controlPr defaultSize="0" autoLine="0" r:id="rId7">
            <anchor moveWithCells="1">
              <from>
                <xdr:col>1</xdr:col>
                <xdr:colOff>19050</xdr:colOff>
                <xdr:row>17</xdr:row>
                <xdr:rowOff>152400</xdr:rowOff>
              </from>
              <to>
                <xdr:col>7</xdr:col>
                <xdr:colOff>584200</xdr:colOff>
                <xdr:row>19</xdr:row>
                <xdr:rowOff>57150</xdr:rowOff>
              </to>
            </anchor>
          </controlPr>
        </control>
      </mc:Choice>
      <mc:Fallback>
        <control shapeId="1048" r:id="rId6" name="CheckBox7"/>
      </mc:Fallback>
    </mc:AlternateContent>
    <mc:AlternateContent xmlns:mc="http://schemas.openxmlformats.org/markup-compatibility/2006">
      <mc:Choice Requires="x14">
        <control shapeId="1047" r:id="rId8" name="CheckBox6">
          <controlPr defaultSize="0" autoLine="0" r:id="rId9">
            <anchor moveWithCells="1">
              <from>
                <xdr:col>1</xdr:col>
                <xdr:colOff>31750</xdr:colOff>
                <xdr:row>16</xdr:row>
                <xdr:rowOff>127000</xdr:rowOff>
              </from>
              <to>
                <xdr:col>8</xdr:col>
                <xdr:colOff>107950</xdr:colOff>
                <xdr:row>18</xdr:row>
                <xdr:rowOff>31750</xdr:rowOff>
              </to>
            </anchor>
          </controlPr>
        </control>
      </mc:Choice>
      <mc:Fallback>
        <control shapeId="1047" r:id="rId8" name="CheckBox6"/>
      </mc:Fallback>
    </mc:AlternateContent>
    <mc:AlternateContent xmlns:mc="http://schemas.openxmlformats.org/markup-compatibility/2006">
      <mc:Choice Requires="x14">
        <control shapeId="1046" r:id="rId10" name="CheckBox5">
          <controlPr defaultSize="0" autoLine="0" r:id="rId11">
            <anchor moveWithCells="1">
              <from>
                <xdr:col>1</xdr:col>
                <xdr:colOff>31750</xdr:colOff>
                <xdr:row>15</xdr:row>
                <xdr:rowOff>95250</xdr:rowOff>
              </from>
              <to>
                <xdr:col>8</xdr:col>
                <xdr:colOff>508000</xdr:colOff>
                <xdr:row>17</xdr:row>
                <xdr:rowOff>0</xdr:rowOff>
              </to>
            </anchor>
          </controlPr>
        </control>
      </mc:Choice>
      <mc:Fallback>
        <control shapeId="1046" r:id="rId10" name="CheckBox5"/>
      </mc:Fallback>
    </mc:AlternateContent>
    <mc:AlternateContent xmlns:mc="http://schemas.openxmlformats.org/markup-compatibility/2006">
      <mc:Choice Requires="x14">
        <control shapeId="1044" r:id="rId12" name="CheckBox4">
          <controlPr defaultSize="0" autoLine="0" r:id="rId13">
            <anchor moveWithCells="1">
              <from>
                <xdr:col>1</xdr:col>
                <xdr:colOff>19050</xdr:colOff>
                <xdr:row>13</xdr:row>
                <xdr:rowOff>19050</xdr:rowOff>
              </from>
              <to>
                <xdr:col>3</xdr:col>
                <xdr:colOff>342900</xdr:colOff>
                <xdr:row>14</xdr:row>
                <xdr:rowOff>107950</xdr:rowOff>
              </to>
            </anchor>
          </controlPr>
        </control>
      </mc:Choice>
      <mc:Fallback>
        <control shapeId="1044" r:id="rId12" name="CheckBox4"/>
      </mc:Fallback>
    </mc:AlternateContent>
    <mc:AlternateContent xmlns:mc="http://schemas.openxmlformats.org/markup-compatibility/2006">
      <mc:Choice Requires="x14">
        <control shapeId="1042" r:id="rId14" name="CheckBox3">
          <controlPr defaultSize="0" autoLine="0" r:id="rId15">
            <anchor moveWithCells="1">
              <from>
                <xdr:col>1</xdr:col>
                <xdr:colOff>31750</xdr:colOff>
                <xdr:row>12</xdr:row>
                <xdr:rowOff>0</xdr:rowOff>
              </from>
              <to>
                <xdr:col>6</xdr:col>
                <xdr:colOff>95250</xdr:colOff>
                <xdr:row>13</xdr:row>
                <xdr:rowOff>88900</xdr:rowOff>
              </to>
            </anchor>
          </controlPr>
        </control>
      </mc:Choice>
      <mc:Fallback>
        <control shapeId="1042" r:id="rId14" name="CheckBox3"/>
      </mc:Fallback>
    </mc:AlternateContent>
    <mc:AlternateContent xmlns:mc="http://schemas.openxmlformats.org/markup-compatibility/2006">
      <mc:Choice Requires="x14">
        <control shapeId="1040" r:id="rId16" name="CheckBox2">
          <controlPr defaultSize="0" autoLine="0" r:id="rId17">
            <anchor moveWithCells="1">
              <from>
                <xdr:col>1</xdr:col>
                <xdr:colOff>31750</xdr:colOff>
                <xdr:row>10</xdr:row>
                <xdr:rowOff>127000</xdr:rowOff>
              </from>
              <to>
                <xdr:col>5</xdr:col>
                <xdr:colOff>266700</xdr:colOff>
                <xdr:row>12</xdr:row>
                <xdr:rowOff>31750</xdr:rowOff>
              </to>
            </anchor>
          </controlPr>
        </control>
      </mc:Choice>
      <mc:Fallback>
        <control shapeId="1040" r:id="rId16" name="CheckBox2"/>
      </mc:Fallback>
    </mc:AlternateContent>
    <mc:AlternateContent xmlns:mc="http://schemas.openxmlformats.org/markup-compatibility/2006">
      <mc:Choice Requires="x14">
        <control shapeId="1039" r:id="rId18" name="CheckBox1">
          <controlPr defaultSize="0" autoLine="0" r:id="rId19">
            <anchor moveWithCells="1">
              <from>
                <xdr:col>1</xdr:col>
                <xdr:colOff>38100</xdr:colOff>
                <xdr:row>9</xdr:row>
                <xdr:rowOff>95250</xdr:rowOff>
              </from>
              <to>
                <xdr:col>4</xdr:col>
                <xdr:colOff>450850</xdr:colOff>
                <xdr:row>11</xdr:row>
                <xdr:rowOff>0</xdr:rowOff>
              </to>
            </anchor>
          </controlPr>
        </control>
      </mc:Choice>
      <mc:Fallback>
        <control shapeId="1039" r:id="rId18" name="Check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Master</vt:lpstr>
      <vt:lpstr>District Data</vt:lpstr>
      <vt:lpstr>Final Allocation</vt:lpstr>
      <vt:lpstr>District</vt:lpstr>
      <vt:lpstr>Districts</vt:lpstr>
      <vt:lpstr>'Final Allocation'!Print_Area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O'Shields (ADE)</dc:creator>
  <cp:lastModifiedBy>Heather OShields (ADE)</cp:lastModifiedBy>
  <cp:lastPrinted>2026-03-25T16:56:34Z</cp:lastPrinted>
  <dcterms:created xsi:type="dcterms:W3CDTF">2022-12-14T20:08:32Z</dcterms:created>
  <dcterms:modified xsi:type="dcterms:W3CDTF">2026-04-14T12:49:55Z</dcterms:modified>
</cp:coreProperties>
</file>